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9395" windowHeight="7845"/>
  </bookViews>
  <sheets>
    <sheet name="シート" sheetId="1" r:id="rId1"/>
    <sheet name="Sheet2" sheetId="2" r:id="rId2"/>
    <sheet name="Sheet3" sheetId="3" r:id="rId3"/>
    <sheet name="backyard" sheetId="4" r:id="rId4"/>
  </sheets>
  <calcPr calcId="145621"/>
</workbook>
</file>

<file path=xl/calcChain.xml><?xml version="1.0" encoding="utf-8"?>
<calcChain xmlns="http://schemas.openxmlformats.org/spreadsheetml/2006/main">
  <c r="BD87" i="1" l="1"/>
  <c r="U83" i="1" l="1"/>
  <c r="R83" i="1" s="1"/>
  <c r="AE83" i="1" s="1"/>
  <c r="AE91" i="1" l="1"/>
  <c r="AX75" i="1"/>
  <c r="G8" i="1"/>
  <c r="AE97" i="1" s="1"/>
  <c r="W97" i="1" s="1"/>
  <c r="AE95" i="1" l="1"/>
  <c r="W95" i="1" s="1"/>
  <c r="T87" i="1"/>
  <c r="J87" i="1" s="1"/>
  <c r="AE93" i="1"/>
  <c r="W93" i="1" s="1"/>
  <c r="W91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36" i="1"/>
  <c r="T79" i="1"/>
  <c r="J62" i="1"/>
  <c r="D11" i="4"/>
  <c r="AD13" i="1" s="1"/>
  <c r="X13" i="1" s="1"/>
  <c r="AX27" i="1" s="1"/>
  <c r="E6" i="4"/>
  <c r="F6" i="4" s="1"/>
  <c r="E5" i="4"/>
  <c r="F5" i="4" s="1"/>
  <c r="E4" i="4"/>
  <c r="F4" i="4" s="1"/>
  <c r="E3" i="4"/>
  <c r="F3" i="4" s="1"/>
  <c r="E2" i="4"/>
  <c r="F2" i="4" s="1"/>
  <c r="E1" i="4"/>
  <c r="F1" i="4" s="1"/>
  <c r="C24" i="4" l="1"/>
  <c r="D24" i="4" s="1"/>
  <c r="P34" i="1" s="1"/>
  <c r="Q10" i="1"/>
  <c r="T75" i="1"/>
  <c r="BA3" i="1"/>
  <c r="T77" i="1"/>
  <c r="Y20" i="1"/>
  <c r="Y75" i="1"/>
  <c r="Y22" i="1"/>
  <c r="AD14" i="1"/>
  <c r="X14" i="1" s="1"/>
  <c r="Y79" i="1"/>
  <c r="Y18" i="1"/>
  <c r="Y77" i="1"/>
  <c r="BP8" i="1"/>
  <c r="BP6" i="1"/>
  <c r="BP7" i="1"/>
  <c r="O28" i="1"/>
  <c r="AO27" i="1"/>
  <c r="T32" i="1"/>
  <c r="T26" i="1"/>
  <c r="T18" i="1"/>
  <c r="T28" i="1"/>
  <c r="J28" i="1" s="1"/>
  <c r="T20" i="1"/>
  <c r="T30" i="1"/>
  <c r="J30" i="1" s="1"/>
  <c r="L69" i="1" s="1"/>
  <c r="T22" i="1"/>
  <c r="M13" i="1"/>
  <c r="G13" i="1" s="1"/>
  <c r="M14" i="1"/>
  <c r="G14" i="1" s="1"/>
  <c r="AD12" i="1"/>
  <c r="X12" i="1" s="1"/>
  <c r="M12" i="1"/>
  <c r="G12" i="1" s="1"/>
  <c r="E7" i="4"/>
  <c r="J15" i="1" s="1"/>
  <c r="E8" i="4"/>
  <c r="AA15" i="1" s="1"/>
  <c r="O18" i="1" l="1"/>
  <c r="J18" i="1" s="1"/>
  <c r="O75" i="1"/>
  <c r="J75" i="1" s="1"/>
  <c r="O20" i="1"/>
  <c r="J20" i="1" s="1"/>
  <c r="O77" i="1"/>
  <c r="J77" i="1" s="1"/>
  <c r="O26" i="1"/>
  <c r="J26" i="1" s="1"/>
  <c r="O79" i="1"/>
  <c r="J79" i="1" s="1"/>
  <c r="O32" i="1"/>
  <c r="J32" i="1" s="1"/>
  <c r="AZ12" i="1"/>
  <c r="AZ8" i="1"/>
  <c r="AZ11" i="1"/>
  <c r="AZ7" i="1"/>
  <c r="AZ14" i="1"/>
  <c r="AZ10" i="1"/>
  <c r="AZ6" i="1"/>
  <c r="AZ13" i="1"/>
  <c r="AZ9" i="1"/>
  <c r="BP12" i="1"/>
  <c r="BP11" i="1"/>
  <c r="BP14" i="1"/>
  <c r="BP10" i="1"/>
  <c r="BP13" i="1"/>
  <c r="O22" i="1"/>
  <c r="J22" i="1" s="1"/>
  <c r="I67" i="1" l="1"/>
  <c r="L71" i="1"/>
</calcChain>
</file>

<file path=xl/sharedStrings.xml><?xml version="1.0" encoding="utf-8"?>
<sst xmlns="http://schemas.openxmlformats.org/spreadsheetml/2006/main" count="318" uniqueCount="156">
  <si>
    <t>●</t>
    <phoneticPr fontId="7"/>
  </si>
  <si>
    <t>装甲騎兵ボトムズＴＲＰＧ　キャラクターシート</t>
    <phoneticPr fontId="7"/>
  </si>
  <si>
    <t>キャラクター名：</t>
    <rPh sb="6" eb="7">
      <t>メイ</t>
    </rPh>
    <phoneticPr fontId="2"/>
  </si>
  <si>
    <t>コンバットスタイル：</t>
    <phoneticPr fontId="2"/>
  </si>
  <si>
    <t>レベル：</t>
    <phoneticPr fontId="2"/>
  </si>
  <si>
    <t>経験ポイント：</t>
    <rPh sb="0" eb="2">
      <t>ケイケン</t>
    </rPh>
    <phoneticPr fontId="2"/>
  </si>
  <si>
    <t>能力値</t>
    <rPh sb="0" eb="3">
      <t>ノウリョクチ</t>
    </rPh>
    <phoneticPr fontId="2"/>
  </si>
  <si>
    <t>戦闘能力値</t>
    <rPh sb="0" eb="2">
      <t>セントウ</t>
    </rPh>
    <rPh sb="2" eb="5">
      <t>ノウリョクチ</t>
    </rPh>
    <phoneticPr fontId="2"/>
  </si>
  <si>
    <t>【射撃値】：</t>
    <rPh sb="1" eb="3">
      <t>シャゲキ</t>
    </rPh>
    <rPh sb="3" eb="4">
      <t>アタイ</t>
    </rPh>
    <phoneticPr fontId="2"/>
  </si>
  <si>
    <t>【格闘値】：</t>
    <rPh sb="1" eb="3">
      <t>カクトウ</t>
    </rPh>
    <rPh sb="3" eb="4">
      <t>アタイ</t>
    </rPh>
    <phoneticPr fontId="2"/>
  </si>
  <si>
    <t>【反応値】：</t>
    <rPh sb="1" eb="3">
      <t>ハンノウ</t>
    </rPh>
    <rPh sb="3" eb="4">
      <t>チ</t>
    </rPh>
    <phoneticPr fontId="2"/>
  </si>
  <si>
    <t>一般能力値</t>
    <rPh sb="0" eb="2">
      <t>イッパン</t>
    </rPh>
    <rPh sb="2" eb="5">
      <t>ノウリョクチ</t>
    </rPh>
    <phoneticPr fontId="2"/>
  </si>
  <si>
    <t>【知性値】：</t>
    <rPh sb="1" eb="3">
      <t>チセイ</t>
    </rPh>
    <rPh sb="3" eb="4">
      <t>アタイ</t>
    </rPh>
    <phoneticPr fontId="2"/>
  </si>
  <si>
    <t>【体力値】：</t>
    <rPh sb="1" eb="3">
      <t>タイリョク</t>
    </rPh>
    <rPh sb="3" eb="4">
      <t>アタイ</t>
    </rPh>
    <phoneticPr fontId="2"/>
  </si>
  <si>
    <t>【魅力値】：</t>
    <rPh sb="1" eb="3">
      <t>ミリョク</t>
    </rPh>
    <rPh sb="3" eb="4">
      <t>チ</t>
    </rPh>
    <phoneticPr fontId="2"/>
  </si>
  <si>
    <t>戦闘基本値</t>
    <rPh sb="0" eb="2">
      <t>セントウ</t>
    </rPh>
    <rPh sb="2" eb="4">
      <t>キホン</t>
    </rPh>
    <rPh sb="4" eb="5">
      <t>チ</t>
    </rPh>
    <phoneticPr fontId="2"/>
  </si>
  <si>
    <t>[射撃基本値]：</t>
    <rPh sb="1" eb="3">
      <t>シャゲキ</t>
    </rPh>
    <rPh sb="3" eb="5">
      <t>キホン</t>
    </rPh>
    <rPh sb="5" eb="6">
      <t>チ</t>
    </rPh>
    <phoneticPr fontId="2"/>
  </si>
  <si>
    <t>[格闘基本値]：</t>
    <rPh sb="1" eb="3">
      <t>カクトウ</t>
    </rPh>
    <rPh sb="3" eb="5">
      <t>キホン</t>
    </rPh>
    <rPh sb="5" eb="6">
      <t>チ</t>
    </rPh>
    <phoneticPr fontId="2"/>
  </si>
  <si>
    <t>[回避基本値]：</t>
    <rPh sb="1" eb="3">
      <t>カイヒ</t>
    </rPh>
    <rPh sb="3" eb="5">
      <t>キホン</t>
    </rPh>
    <rPh sb="5" eb="6">
      <t>チ</t>
    </rPh>
    <phoneticPr fontId="2"/>
  </si>
  <si>
    <t>＝</t>
    <phoneticPr fontId="2"/>
  </si>
  <si>
    <t>＋</t>
    <phoneticPr fontId="2"/>
  </si>
  <si>
    <t>射撃値</t>
    <rPh sb="0" eb="2">
      <t>シャゲキ</t>
    </rPh>
    <rPh sb="2" eb="3">
      <t>アタイ</t>
    </rPh>
    <phoneticPr fontId="2"/>
  </si>
  <si>
    <t>格闘値</t>
    <rPh sb="0" eb="2">
      <t>カクトウ</t>
    </rPh>
    <rPh sb="2" eb="3">
      <t>アタイ</t>
    </rPh>
    <phoneticPr fontId="2"/>
  </si>
  <si>
    <t>反応値</t>
    <rPh sb="0" eb="2">
      <t>ハンノウ</t>
    </rPh>
    <rPh sb="2" eb="3">
      <t>アタイ</t>
    </rPh>
    <phoneticPr fontId="2"/>
  </si>
  <si>
    <t>キャラクターレベル</t>
    <phoneticPr fontId="2"/>
  </si>
  <si>
    <t>その他の数値</t>
    <rPh sb="2" eb="3">
      <t>タ</t>
    </rPh>
    <rPh sb="4" eb="6">
      <t>スウチ</t>
    </rPh>
    <rPh sb="5" eb="6">
      <t>チ</t>
    </rPh>
    <phoneticPr fontId="2"/>
  </si>
  <si>
    <t>[IV]：</t>
    <phoneticPr fontId="2"/>
  </si>
  <si>
    <t>[HP]：</t>
    <phoneticPr fontId="2"/>
  </si>
  <si>
    <t>[SP]：</t>
    <phoneticPr fontId="2"/>
  </si>
  <si>
    <t>[TP]：</t>
    <phoneticPr fontId="2"/>
  </si>
  <si>
    <t>最大値</t>
    <rPh sb="0" eb="2">
      <t>サイダイ</t>
    </rPh>
    <rPh sb="2" eb="3">
      <t>アタイ</t>
    </rPh>
    <phoneticPr fontId="2"/>
  </si>
  <si>
    <t>体力値×２</t>
    <rPh sb="0" eb="2">
      <t>タイリョク</t>
    </rPh>
    <rPh sb="2" eb="3">
      <t>アタイ</t>
    </rPh>
    <phoneticPr fontId="2"/>
  </si>
  <si>
    <t>固定値（５）</t>
    <rPh sb="0" eb="3">
      <t>コテイチ</t>
    </rPh>
    <phoneticPr fontId="2"/>
  </si>
  <si>
    <t>知性値</t>
    <rPh sb="0" eb="2">
      <t>チセイ</t>
    </rPh>
    <rPh sb="2" eb="3">
      <t>チ</t>
    </rPh>
    <phoneticPr fontId="2"/>
  </si>
  <si>
    <t>その他の修正</t>
    <rPh sb="2" eb="3">
      <t>タ</t>
    </rPh>
    <rPh sb="4" eb="6">
      <t>シュウセイ</t>
    </rPh>
    <phoneticPr fontId="2"/>
  </si>
  <si>
    <t>異能</t>
    <rPh sb="0" eb="2">
      <t>イノウ</t>
    </rPh>
    <phoneticPr fontId="2"/>
  </si>
  <si>
    <t>=</t>
    <phoneticPr fontId="2"/>
  </si>
  <si>
    <t>=</t>
    <phoneticPr fontId="2"/>
  </si>
  <si>
    <t>初期値</t>
    <rPh sb="0" eb="3">
      <t>ショキチ</t>
    </rPh>
    <phoneticPr fontId="2"/>
  </si>
  <si>
    <t>+</t>
    <phoneticPr fontId="2"/>
  </si>
  <si>
    <t>成長分</t>
    <rPh sb="0" eb="2">
      <t>セイチョウ</t>
    </rPh>
    <rPh sb="2" eb="3">
      <t>ブン</t>
    </rPh>
    <phoneticPr fontId="2"/>
  </si>
  <si>
    <t>スタイル修正</t>
    <rPh sb="4" eb="6">
      <t>シュウセイ</t>
    </rPh>
    <phoneticPr fontId="2"/>
  </si>
  <si>
    <t>ｽﾀｲﾙ修正</t>
    <rPh sb="4" eb="6">
      <t>シュウセイ</t>
    </rPh>
    <phoneticPr fontId="2"/>
  </si>
  <si>
    <t>余り：</t>
    <rPh sb="0" eb="1">
      <t>アマ</t>
    </rPh>
    <phoneticPr fontId="2"/>
  </si>
  <si>
    <t>一般基本値</t>
    <rPh sb="0" eb="2">
      <t>イッパン</t>
    </rPh>
    <rPh sb="2" eb="4">
      <t>キホン</t>
    </rPh>
    <rPh sb="4" eb="5">
      <t>チ</t>
    </rPh>
    <phoneticPr fontId="2"/>
  </si>
  <si>
    <t>装甲騎兵</t>
    <rPh sb="0" eb="2">
      <t>ソウコウ</t>
    </rPh>
    <rPh sb="2" eb="4">
      <t>キヘイ</t>
    </rPh>
    <phoneticPr fontId="2"/>
  </si>
  <si>
    <t>バトリングパイロット</t>
    <phoneticPr fontId="2"/>
  </si>
  <si>
    <t>ブルーパー</t>
    <phoneticPr fontId="2"/>
  </si>
  <si>
    <t>コマンダー</t>
    <phoneticPr fontId="2"/>
  </si>
  <si>
    <t>クエント傭兵</t>
    <rPh sb="4" eb="6">
      <t>ヨウヘイ</t>
    </rPh>
    <phoneticPr fontId="2"/>
  </si>
  <si>
    <t>機甲猟兵</t>
    <rPh sb="0" eb="2">
      <t>キコウ</t>
    </rPh>
    <rPh sb="2" eb="4">
      <t>リョウヘイ</t>
    </rPh>
    <phoneticPr fontId="2"/>
  </si>
  <si>
    <t>クラス値</t>
    <rPh sb="3" eb="4">
      <t>アタイ</t>
    </rPh>
    <phoneticPr fontId="2"/>
  </si>
  <si>
    <t>成長ポイント：</t>
    <rPh sb="0" eb="2">
      <t>セイチョウ</t>
    </rPh>
    <phoneticPr fontId="2"/>
  </si>
  <si>
    <t>装甲騎兵ボトムズＴＲＰＧ　ＡＴシート</t>
    <phoneticPr fontId="7"/>
  </si>
  <si>
    <t>技能</t>
    <rPh sb="0" eb="2">
      <t>ギノウ</t>
    </rPh>
    <phoneticPr fontId="2"/>
  </si>
  <si>
    <t>【知性値】技能</t>
    <rPh sb="1" eb="3">
      <t>チセイ</t>
    </rPh>
    <rPh sb="3" eb="4">
      <t>アタイ</t>
    </rPh>
    <rPh sb="5" eb="7">
      <t>ギノウ</t>
    </rPh>
    <phoneticPr fontId="2"/>
  </si>
  <si>
    <t>名称</t>
    <rPh sb="0" eb="2">
      <t>メイショウ</t>
    </rPh>
    <phoneticPr fontId="2"/>
  </si>
  <si>
    <t>&lt;医療&gt;</t>
    <rPh sb="1" eb="3">
      <t>イリョウ</t>
    </rPh>
    <phoneticPr fontId="2"/>
  </si>
  <si>
    <t>&lt;隠密&gt;</t>
    <rPh sb="1" eb="3">
      <t>オンミツ</t>
    </rPh>
    <phoneticPr fontId="2"/>
  </si>
  <si>
    <t>&lt;ギャンブル&gt;</t>
    <phoneticPr fontId="2"/>
  </si>
  <si>
    <t>&lt;セキュリティ&gt;</t>
    <phoneticPr fontId="2"/>
  </si>
  <si>
    <t>&lt;知識（</t>
    <rPh sb="1" eb="3">
      <t>チシキ</t>
    </rPh>
    <phoneticPr fontId="2"/>
  </si>
  <si>
    <t>&lt;爆発物&gt;</t>
    <rPh sb="1" eb="4">
      <t>バクハツブツ</t>
    </rPh>
    <phoneticPr fontId="2"/>
  </si>
  <si>
    <t>&lt;メカニック&gt;</t>
    <phoneticPr fontId="2"/>
  </si>
  <si>
    <t>）&gt;</t>
    <phoneticPr fontId="2"/>
  </si>
  <si>
    <t>レベル</t>
    <phoneticPr fontId="2"/>
  </si>
  <si>
    <t>判定基準値</t>
    <rPh sb="0" eb="2">
      <t>ハンテイ</t>
    </rPh>
    <rPh sb="2" eb="4">
      <t>キジュン</t>
    </rPh>
    <rPh sb="4" eb="5">
      <t>チ</t>
    </rPh>
    <phoneticPr fontId="2"/>
  </si>
  <si>
    <t>【体力値】技能</t>
    <rPh sb="1" eb="3">
      <t>タイリョク</t>
    </rPh>
    <rPh sb="3" eb="4">
      <t>アタイ</t>
    </rPh>
    <rPh sb="5" eb="7">
      <t>ギノウ</t>
    </rPh>
    <phoneticPr fontId="2"/>
  </si>
  <si>
    <t>&lt;サバイバル&gt;</t>
    <phoneticPr fontId="2"/>
  </si>
  <si>
    <t>&lt;水泳&gt;</t>
    <rPh sb="1" eb="3">
      <t>スイエイ</t>
    </rPh>
    <phoneticPr fontId="2"/>
  </si>
  <si>
    <t>&lt;登攀&gt;</t>
    <rPh sb="1" eb="3">
      <t>トウハン</t>
    </rPh>
    <phoneticPr fontId="2"/>
  </si>
  <si>
    <t>【魅力値】技能</t>
    <rPh sb="1" eb="3">
      <t>ミリョク</t>
    </rPh>
    <rPh sb="3" eb="4">
      <t>アタイ</t>
    </rPh>
    <rPh sb="5" eb="7">
      <t>ギノウ</t>
    </rPh>
    <phoneticPr fontId="2"/>
  </si>
  <si>
    <t>&lt;変装&gt;</t>
    <rPh sb="1" eb="3">
      <t>ヘンソウ</t>
    </rPh>
    <phoneticPr fontId="2"/>
  </si>
  <si>
    <t>&lt;芸能（</t>
    <rPh sb="1" eb="3">
      <t>ゲイノウ</t>
    </rPh>
    <phoneticPr fontId="2"/>
  </si>
  <si>
    <t>&lt;聞き込み&gt;</t>
    <rPh sb="1" eb="2">
      <t>キ</t>
    </rPh>
    <rPh sb="3" eb="4">
      <t>コ</t>
    </rPh>
    <phoneticPr fontId="2"/>
  </si>
  <si>
    <t>&lt;交渉&gt;</t>
    <rPh sb="1" eb="3">
      <t>コウショウ</t>
    </rPh>
    <phoneticPr fontId="2"/>
  </si>
  <si>
    <t>射撃武器</t>
    <rPh sb="0" eb="2">
      <t>シャゲキ</t>
    </rPh>
    <rPh sb="2" eb="4">
      <t>ブキ</t>
    </rPh>
    <phoneticPr fontId="2"/>
  </si>
  <si>
    <t>威力</t>
    <rPh sb="0" eb="2">
      <t>イリョク</t>
    </rPh>
    <phoneticPr fontId="2"/>
  </si>
  <si>
    <t>ウェポン習熟</t>
    <rPh sb="4" eb="6">
      <t>シュウジュク</t>
    </rPh>
    <phoneticPr fontId="2"/>
  </si>
  <si>
    <t>1～5</t>
    <phoneticPr fontId="2"/>
  </si>
  <si>
    <t>15～20</t>
    <phoneticPr fontId="2"/>
  </si>
  <si>
    <t>11～15</t>
    <phoneticPr fontId="2"/>
  </si>
  <si>
    <t>6～10</t>
    <phoneticPr fontId="2"/>
  </si>
  <si>
    <t>最大射程</t>
    <rPh sb="0" eb="2">
      <t>サイダイ</t>
    </rPh>
    <rPh sb="2" eb="4">
      <t>シャテイ</t>
    </rPh>
    <phoneticPr fontId="2"/>
  </si>
  <si>
    <t>使用回数</t>
    <rPh sb="0" eb="2">
      <t>シヨウ</t>
    </rPh>
    <rPh sb="2" eb="4">
      <t>カイスウ</t>
    </rPh>
    <phoneticPr fontId="2"/>
  </si>
  <si>
    <t>残弾</t>
    <rPh sb="0" eb="1">
      <t>ザン</t>
    </rPh>
    <rPh sb="1" eb="2">
      <t>ダン</t>
    </rPh>
    <phoneticPr fontId="2"/>
  </si>
  <si>
    <t>格闘武器</t>
    <rPh sb="0" eb="2">
      <t>カクトウ</t>
    </rPh>
    <rPh sb="2" eb="4">
      <t>ブキ</t>
    </rPh>
    <phoneticPr fontId="2"/>
  </si>
  <si>
    <t>格闘修正</t>
    <rPh sb="0" eb="2">
      <t>カクトウ</t>
    </rPh>
    <rPh sb="2" eb="4">
      <t>シュウセイ</t>
    </rPh>
    <phoneticPr fontId="2"/>
  </si>
  <si>
    <t>素手</t>
    <rPh sb="0" eb="2">
      <t>スデ</t>
    </rPh>
    <phoneticPr fontId="2"/>
  </si>
  <si>
    <t>±0</t>
    <phoneticPr fontId="2"/>
  </si>
  <si>
    <t>∞</t>
    <phoneticPr fontId="2"/>
  </si>
  <si>
    <t>技能ポイント：</t>
    <rPh sb="0" eb="2">
      <t>ギノウ</t>
    </rPh>
    <phoneticPr fontId="2"/>
  </si>
  <si>
    <t>機体名：</t>
    <rPh sb="0" eb="2">
      <t>キタイ</t>
    </rPh>
    <rPh sb="2" eb="3">
      <t>メイ</t>
    </rPh>
    <phoneticPr fontId="2"/>
  </si>
  <si>
    <t>パイロット名：</t>
    <rPh sb="5" eb="6">
      <t>メイ</t>
    </rPh>
    <phoneticPr fontId="2"/>
  </si>
  <si>
    <t>リングネーム：</t>
    <phoneticPr fontId="2"/>
  </si>
  <si>
    <t>パイロットデータ</t>
    <phoneticPr fontId="2"/>
  </si>
  <si>
    <t>/</t>
    <phoneticPr fontId="2"/>
  </si>
  <si>
    <t>現在値</t>
    <rPh sb="0" eb="3">
      <t>ゲンザイチ</t>
    </rPh>
    <phoneticPr fontId="2"/>
  </si>
  <si>
    <t>最大値</t>
    <rPh sb="0" eb="3">
      <t>サイダイチ</t>
    </rPh>
    <phoneticPr fontId="2"/>
  </si>
  <si>
    <t>[AT射撃基本値]：</t>
    <rPh sb="3" eb="5">
      <t>シャゲキ</t>
    </rPh>
    <rPh sb="5" eb="7">
      <t>キホン</t>
    </rPh>
    <rPh sb="7" eb="8">
      <t>チ</t>
    </rPh>
    <phoneticPr fontId="2"/>
  </si>
  <si>
    <t>[AT格闘基本値]：</t>
    <rPh sb="3" eb="5">
      <t>カクトウ</t>
    </rPh>
    <rPh sb="5" eb="7">
      <t>キホン</t>
    </rPh>
    <rPh sb="7" eb="8">
      <t>チ</t>
    </rPh>
    <phoneticPr fontId="2"/>
  </si>
  <si>
    <t>[AT回避基本値]：</t>
    <rPh sb="3" eb="5">
      <t>カイヒ</t>
    </rPh>
    <rPh sb="5" eb="7">
      <t>キホン</t>
    </rPh>
    <rPh sb="7" eb="8">
      <t>チ</t>
    </rPh>
    <phoneticPr fontId="2"/>
  </si>
  <si>
    <t>機体の射撃修正</t>
    <rPh sb="0" eb="2">
      <t>キタイ</t>
    </rPh>
    <rPh sb="3" eb="5">
      <t>シャゲキ</t>
    </rPh>
    <rPh sb="5" eb="7">
      <t>シュウセイ</t>
    </rPh>
    <phoneticPr fontId="2"/>
  </si>
  <si>
    <t>機体の格闘修正</t>
    <rPh sb="0" eb="2">
      <t>キタイ</t>
    </rPh>
    <rPh sb="3" eb="5">
      <t>カクトウ</t>
    </rPh>
    <rPh sb="5" eb="7">
      <t>シュウセイ</t>
    </rPh>
    <phoneticPr fontId="2"/>
  </si>
  <si>
    <t>機体の回避修正</t>
    <rPh sb="0" eb="2">
      <t>キタイ</t>
    </rPh>
    <rPh sb="3" eb="5">
      <t>カイヒ</t>
    </rPh>
    <rPh sb="5" eb="7">
      <t>シュウセイ</t>
    </rPh>
    <phoneticPr fontId="2"/>
  </si>
  <si>
    <t>弾薬内訳</t>
    <rPh sb="0" eb="2">
      <t>ダンヤク</t>
    </rPh>
    <rPh sb="2" eb="4">
      <t>ウチワケ</t>
    </rPh>
    <phoneticPr fontId="2"/>
  </si>
  <si>
    <t>予備弾倉</t>
    <rPh sb="2" eb="4">
      <t>ダンソウ</t>
    </rPh>
    <phoneticPr fontId="2"/>
  </si>
  <si>
    <t>レべル</t>
  </si>
  <si>
    <t>内容</t>
    <rPh sb="0" eb="2">
      <t>ナイヨウ</t>
    </rPh>
    <phoneticPr fontId="2"/>
  </si>
  <si>
    <t>異能ポイント：</t>
    <rPh sb="0" eb="2">
      <t>イノウ</t>
    </rPh>
    <phoneticPr fontId="2"/>
  </si>
  <si>
    <t>異能PTS</t>
    <rPh sb="0" eb="2">
      <t>イノウ</t>
    </rPh>
    <phoneticPr fontId="2"/>
  </si>
  <si>
    <t>装備</t>
    <rPh sb="0" eb="2">
      <t>ソウビ</t>
    </rPh>
    <phoneticPr fontId="2"/>
  </si>
  <si>
    <t>百年戦争の傷跡</t>
    <rPh sb="0" eb="4">
      <t>ヒャクネンセンソウ</t>
    </rPh>
    <rPh sb="5" eb="7">
      <t>キズアト</t>
    </rPh>
    <phoneticPr fontId="2"/>
  </si>
  <si>
    <t>現状（何故戦うのか）</t>
    <rPh sb="0" eb="2">
      <t>ゲンジョウ</t>
    </rPh>
    <rPh sb="3" eb="5">
      <t>ナゼ</t>
    </rPh>
    <rPh sb="5" eb="6">
      <t>タタカ</t>
    </rPh>
    <phoneticPr fontId="2"/>
  </si>
  <si>
    <t>※攻撃判定基本値＝射撃基本値＋武器の距離修正（ウェポン習熟があるなら＋２）</t>
    <phoneticPr fontId="2"/>
  </si>
  <si>
    <t>※攻撃判定基本値＝格闘基本値＋武器の格闘修正（ウェポン習熟があるなら＋２）</t>
    <phoneticPr fontId="2"/>
  </si>
  <si>
    <t>※レベル型の異能以外はレベル欄を空欄にしておいてください。</t>
    <rPh sb="4" eb="5">
      <t>ガタ</t>
    </rPh>
    <rPh sb="6" eb="8">
      <t>イノウ</t>
    </rPh>
    <rPh sb="8" eb="10">
      <t>イガイ</t>
    </rPh>
    <rPh sb="14" eb="15">
      <t>ラン</t>
    </rPh>
    <rPh sb="16" eb="18">
      <t>クウラン</t>
    </rPh>
    <phoneticPr fontId="2"/>
  </si>
  <si>
    <t>[カスタムポイント]：</t>
    <phoneticPr fontId="2"/>
  </si>
  <si>
    <t>[安定性]：</t>
    <rPh sb="1" eb="4">
      <t>アンテイセイ</t>
    </rPh>
    <phoneticPr fontId="2"/>
  </si>
  <si>
    <t>[装甲値]：</t>
    <rPh sb="1" eb="3">
      <t>ソウコウ</t>
    </rPh>
    <rPh sb="3" eb="4">
      <t>アタイ</t>
    </rPh>
    <phoneticPr fontId="2"/>
  </si>
  <si>
    <t>[パワー]：</t>
    <phoneticPr fontId="2"/>
  </si>
  <si>
    <t>[センサー性能]：</t>
    <rPh sb="5" eb="7">
      <t>セイノウ</t>
    </rPh>
    <phoneticPr fontId="2"/>
  </si>
  <si>
    <t>[HP]：</t>
    <phoneticPr fontId="2"/>
  </si>
  <si>
    <t>最大値</t>
    <rPh sb="0" eb="3">
      <t>サイダイチ</t>
    </rPh>
    <phoneticPr fontId="2"/>
  </si>
  <si>
    <t>＝</t>
    <phoneticPr fontId="2"/>
  </si>
  <si>
    <t>機体HP</t>
    <rPh sb="0" eb="2">
      <t>キタイ</t>
    </rPh>
    <phoneticPr fontId="2"/>
  </si>
  <si>
    <t>キャラクターレベル×２</t>
    <phoneticPr fontId="2"/>
  </si>
  <si>
    <t>移動装置</t>
    <rPh sb="0" eb="2">
      <t>イドウ</t>
    </rPh>
    <rPh sb="2" eb="4">
      <t>ソウチ</t>
    </rPh>
    <phoneticPr fontId="2"/>
  </si>
  <si>
    <t>[移動手段]：</t>
    <rPh sb="1" eb="3">
      <t>イドウ</t>
    </rPh>
    <rPh sb="3" eb="5">
      <t>シュダン</t>
    </rPh>
    <phoneticPr fontId="2"/>
  </si>
  <si>
    <t>[速度]：</t>
    <rPh sb="1" eb="3">
      <t>ソクド</t>
    </rPh>
    <phoneticPr fontId="2"/>
  </si>
  <si>
    <t>[旋回値]：</t>
    <rPh sb="1" eb="3">
      <t>センカイ</t>
    </rPh>
    <rPh sb="3" eb="4">
      <t>チ</t>
    </rPh>
    <phoneticPr fontId="2"/>
  </si>
  <si>
    <t>機体の旋回値</t>
    <rPh sb="0" eb="2">
      <t>キタイ</t>
    </rPh>
    <rPh sb="3" eb="5">
      <t>センカイ</t>
    </rPh>
    <rPh sb="5" eb="6">
      <t>アタイ</t>
    </rPh>
    <phoneticPr fontId="2"/>
  </si>
  <si>
    <t>＋</t>
    <phoneticPr fontId="2"/>
  </si>
  <si>
    <t>※ATが歩行する場合、好きな方向に1ヘクス移動し、移動後に向きを好きなように変更できる。</t>
    <rPh sb="4" eb="6">
      <t>ホコウ</t>
    </rPh>
    <rPh sb="8" eb="10">
      <t>バアイ</t>
    </rPh>
    <rPh sb="11" eb="12">
      <t>ス</t>
    </rPh>
    <rPh sb="14" eb="16">
      <t>ホウコウ</t>
    </rPh>
    <rPh sb="21" eb="23">
      <t>イドウ</t>
    </rPh>
    <rPh sb="25" eb="27">
      <t>イドウ</t>
    </rPh>
    <rPh sb="27" eb="28">
      <t>ゴ</t>
    </rPh>
    <rPh sb="29" eb="30">
      <t>ム</t>
    </rPh>
    <rPh sb="32" eb="33">
      <t>ス</t>
    </rPh>
    <rPh sb="38" eb="40">
      <t>ヘンコウ</t>
    </rPh>
    <phoneticPr fontId="2"/>
  </si>
  <si>
    <t>レベル÷5（切捨）</t>
    <rPh sb="6" eb="8">
      <t>キリス</t>
    </rPh>
    <phoneticPr fontId="2"/>
  </si>
  <si>
    <t>備考</t>
    <rPh sb="0" eb="2">
      <t>ビコウ</t>
    </rPh>
    <phoneticPr fontId="2"/>
  </si>
  <si>
    <t>間接/連射</t>
    <rPh sb="0" eb="2">
      <t>カンセツ</t>
    </rPh>
    <rPh sb="3" eb="5">
      <t>レンシャ</t>
    </rPh>
    <phoneticPr fontId="2"/>
  </si>
  <si>
    <t>○</t>
    <phoneticPr fontId="2"/>
  </si>
  <si>
    <t>×</t>
    <phoneticPr fontId="2"/>
  </si>
  <si>
    <t>※攻撃判定基本値＝AT射撃基本値＋武器の距離修正（ウェポン習熟があるなら＋２）</t>
    <phoneticPr fontId="2"/>
  </si>
  <si>
    <t>ATパンチ</t>
    <phoneticPr fontId="2"/>
  </si>
  <si>
    <t>パンチ</t>
    <phoneticPr fontId="2"/>
  </si>
  <si>
    <t>シールド</t>
    <phoneticPr fontId="2"/>
  </si>
  <si>
    <t>[装甲値ボーナス]：</t>
    <rPh sb="1" eb="3">
      <t>ソウコウ</t>
    </rPh>
    <rPh sb="3" eb="4">
      <t>アタイ</t>
    </rPh>
    <phoneticPr fontId="2"/>
  </si>
  <si>
    <t>戦歴など</t>
    <rPh sb="0" eb="2">
      <t>センレキ</t>
    </rPh>
    <phoneticPr fontId="2"/>
  </si>
  <si>
    <t>機体価格（本体のみ）</t>
    <rPh sb="0" eb="2">
      <t>キタイ</t>
    </rPh>
    <rPh sb="2" eb="4">
      <t>カカク</t>
    </rPh>
    <rPh sb="5" eb="7">
      <t>ホンタイ</t>
    </rPh>
    <phoneticPr fontId="2"/>
  </si>
  <si>
    <t>[機体価格]：</t>
    <rPh sb="1" eb="3">
      <t>キタイ</t>
    </rPh>
    <rPh sb="3" eb="5">
      <t>カカク</t>
    </rPh>
    <phoneticPr fontId="2"/>
  </si>
  <si>
    <t>GD</t>
    <phoneticPr fontId="2"/>
  </si>
  <si>
    <t>修理費用：</t>
    <rPh sb="0" eb="2">
      <t>シュウリ</t>
    </rPh>
    <rPh sb="2" eb="4">
      <t>ヒヨウ</t>
    </rPh>
    <phoneticPr fontId="2"/>
  </si>
  <si>
    <t>GD/1HP</t>
    <phoneticPr fontId="2"/>
  </si>
  <si>
    <t>※攻撃判定基本値＝AT格闘基本値＋武器の格闘修正（ウェポン習熟があるなら＋２）</t>
    <phoneticPr fontId="2"/>
  </si>
  <si>
    <t>=</t>
    <phoneticPr fontId="2"/>
  </si>
  <si>
    <t>[ファンブル]：１～</t>
    <phoneticPr fontId="2"/>
  </si>
  <si>
    <t>+</t>
    <phoneticPr fontId="2"/>
  </si>
  <si>
    <t>その他修正</t>
    <rPh sb="2" eb="3">
      <t>タ</t>
    </rPh>
    <rPh sb="3" eb="5">
      <t>シュウセイ</t>
    </rPh>
    <phoneticPr fontId="2"/>
  </si>
  <si>
    <t>小計</t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</si>
</sst>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 ;[Red]\-0\ 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charset val="128"/>
    </font>
    <font>
      <sz val="9"/>
      <name val="ＭＳ ゴシック"/>
      <family val="3"/>
      <charset val="128"/>
    </font>
    <font>
      <sz val="20"/>
      <color indexed="9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/>
      <bottom/>
      <diagonal/>
    </border>
    <border>
      <left style="thick">
        <color indexed="55"/>
      </left>
      <right/>
      <top style="thick">
        <color indexed="55"/>
      </top>
      <bottom/>
      <diagonal/>
    </border>
    <border>
      <left/>
      <right/>
      <top style="thick">
        <color indexed="55"/>
      </top>
      <bottom/>
      <diagonal/>
    </border>
    <border>
      <left/>
      <right style="thick">
        <color indexed="55"/>
      </right>
      <top style="thick">
        <color indexed="55"/>
      </top>
      <bottom/>
      <diagonal/>
    </border>
    <border>
      <left/>
      <right style="medium">
        <color indexed="55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55"/>
      </left>
      <right/>
      <top/>
      <bottom/>
      <diagonal/>
    </border>
    <border>
      <left style="thick">
        <color indexed="55"/>
      </left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thick">
        <color indexed="55"/>
      </bottom>
      <diagonal/>
    </border>
    <border>
      <left/>
      <right style="thick">
        <color indexed="55"/>
      </right>
      <top/>
      <bottom style="thick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 style="thick">
        <color indexed="5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55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indexed="55"/>
      </top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 style="medium">
        <color indexed="55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indexed="55"/>
      </top>
      <bottom/>
      <diagonal/>
    </border>
    <border>
      <left/>
      <right style="medium">
        <color theme="0" tint="-0.34998626667073579"/>
      </right>
      <top/>
      <bottom/>
      <diagonal/>
    </border>
    <border>
      <left/>
      <right style="medium">
        <color theme="0" tint="-0.34998626667073579"/>
      </right>
      <top/>
      <bottom style="medium">
        <color indexed="55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3" fillId="0" borderId="8" xfId="0" applyFont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top"/>
    </xf>
    <xf numFmtId="0" fontId="5" fillId="2" borderId="8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/>
    </xf>
    <xf numFmtId="0" fontId="8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5" borderId="13" xfId="0" applyFont="1" applyFill="1" applyBorder="1" applyAlignment="1" applyProtection="1">
      <alignment horizontal="center" vertical="center"/>
    </xf>
    <xf numFmtId="0" fontId="4" fillId="5" borderId="15" xfId="0" applyFont="1" applyFill="1" applyBorder="1" applyAlignment="1" applyProtection="1">
      <alignment horizontal="center" vertical="center"/>
    </xf>
    <xf numFmtId="0" fontId="3" fillId="5" borderId="15" xfId="0" applyFont="1" applyFill="1" applyBorder="1" applyAlignment="1" applyProtection="1">
      <alignment horizontal="center" vertical="center"/>
    </xf>
    <xf numFmtId="0" fontId="3" fillId="5" borderId="16" xfId="0" applyFont="1" applyFill="1" applyBorder="1" applyAlignment="1" applyProtection="1">
      <alignment horizontal="center" vertical="center"/>
    </xf>
    <xf numFmtId="0" fontId="0" fillId="5" borderId="0" xfId="0" applyFill="1">
      <alignment vertical="center"/>
    </xf>
    <xf numFmtId="0" fontId="3" fillId="5" borderId="18" xfId="0" applyFont="1" applyFill="1" applyBorder="1" applyAlignment="1" applyProtection="1">
      <alignment horizontal="center" vertical="center"/>
    </xf>
    <xf numFmtId="0" fontId="1" fillId="5" borderId="0" xfId="0" applyFont="1" applyFill="1">
      <alignment vertical="center"/>
    </xf>
    <xf numFmtId="0" fontId="3" fillId="5" borderId="12" xfId="0" applyFont="1" applyFill="1" applyBorder="1" applyAlignment="1" applyProtection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3" fillId="5" borderId="5" xfId="0" applyFont="1" applyFill="1" applyBorder="1" applyAlignment="1" applyProtection="1">
      <alignment horizontal="center" vertical="center"/>
    </xf>
    <xf numFmtId="0" fontId="4" fillId="5" borderId="6" xfId="0" applyFont="1" applyFill="1" applyBorder="1" applyAlignment="1" applyProtection="1">
      <alignment horizontal="center" vertical="center"/>
    </xf>
    <xf numFmtId="0" fontId="3" fillId="5" borderId="6" xfId="0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0" fontId="3" fillId="5" borderId="8" xfId="0" applyFont="1" applyFill="1" applyBorder="1" applyAlignment="1" applyProtection="1">
      <alignment horizontal="center" vertical="center"/>
    </xf>
    <xf numFmtId="0" fontId="3" fillId="5" borderId="17" xfId="0" applyFont="1" applyFill="1" applyBorder="1" applyAlignment="1" applyProtection="1">
      <alignment horizontal="center" vertical="center"/>
    </xf>
    <xf numFmtId="0" fontId="4" fillId="5" borderId="14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</xf>
    <xf numFmtId="0" fontId="0" fillId="5" borderId="0" xfId="0" applyFill="1" applyAlignment="1">
      <alignment horizontal="left" vertical="center"/>
    </xf>
    <xf numFmtId="0" fontId="2" fillId="5" borderId="0" xfId="0" applyFont="1" applyFill="1">
      <alignment vertical="center"/>
    </xf>
    <xf numFmtId="0" fontId="11" fillId="5" borderId="0" xfId="0" applyFont="1" applyFill="1" applyAlignment="1">
      <alignment vertical="top"/>
    </xf>
    <xf numFmtId="0" fontId="11" fillId="5" borderId="0" xfId="0" applyFont="1" applyFill="1" applyAlignment="1"/>
    <xf numFmtId="0" fontId="3" fillId="5" borderId="33" xfId="0" applyFont="1" applyFill="1" applyBorder="1" applyAlignment="1" applyProtection="1">
      <alignment horizontal="center" vertical="center"/>
    </xf>
    <xf numFmtId="0" fontId="3" fillId="5" borderId="34" xfId="0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center" vertical="center"/>
    </xf>
    <xf numFmtId="0" fontId="0" fillId="5" borderId="34" xfId="0" applyFill="1" applyBorder="1">
      <alignment vertical="center"/>
    </xf>
    <xf numFmtId="0" fontId="3" fillId="5" borderId="37" xfId="0" applyFont="1" applyFill="1" applyBorder="1" applyAlignment="1" applyProtection="1">
      <alignment horizontal="center" vertical="center"/>
    </xf>
    <xf numFmtId="0" fontId="3" fillId="5" borderId="38" xfId="0" applyFont="1" applyFill="1" applyBorder="1" applyAlignment="1" applyProtection="1">
      <alignment horizontal="center" vertical="center"/>
    </xf>
    <xf numFmtId="0" fontId="3" fillId="5" borderId="39" xfId="0" applyFont="1" applyFill="1" applyBorder="1" applyAlignment="1" applyProtection="1">
      <alignment horizontal="center" vertical="center"/>
    </xf>
    <xf numFmtId="0" fontId="0" fillId="5" borderId="35" xfId="0" applyFill="1" applyBorder="1">
      <alignment vertical="center"/>
    </xf>
    <xf numFmtId="0" fontId="0" fillId="5" borderId="32" xfId="0" applyFill="1" applyBorder="1">
      <alignment vertical="center"/>
    </xf>
    <xf numFmtId="0" fontId="4" fillId="5" borderId="32" xfId="0" applyFont="1" applyFill="1" applyBorder="1" applyAlignment="1" applyProtection="1">
      <alignment horizontal="center" vertical="center"/>
    </xf>
    <xf numFmtId="0" fontId="3" fillId="5" borderId="32" xfId="0" applyFont="1" applyFill="1" applyBorder="1" applyAlignment="1" applyProtection="1">
      <alignment horizontal="center" vertical="center"/>
    </xf>
    <xf numFmtId="0" fontId="3" fillId="5" borderId="31" xfId="0" applyFont="1" applyFill="1" applyBorder="1" applyAlignment="1" applyProtection="1">
      <alignment horizontal="center" vertical="center"/>
    </xf>
    <xf numFmtId="0" fontId="0" fillId="5" borderId="36" xfId="0" applyFill="1" applyBorder="1">
      <alignment vertical="center"/>
    </xf>
    <xf numFmtId="0" fontId="0" fillId="5" borderId="40" xfId="0" applyFill="1" applyBorder="1">
      <alignment vertical="center"/>
    </xf>
    <xf numFmtId="0" fontId="0" fillId="5" borderId="0" xfId="0" applyFill="1" applyBorder="1">
      <alignment vertical="center"/>
    </xf>
    <xf numFmtId="0" fontId="0" fillId="5" borderId="0" xfId="0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vertical="center"/>
    </xf>
    <xf numFmtId="0" fontId="16" fillId="5" borderId="23" xfId="0" applyFont="1" applyFill="1" applyBorder="1" applyAlignment="1">
      <alignment vertical="center"/>
    </xf>
    <xf numFmtId="0" fontId="10" fillId="5" borderId="27" xfId="0" applyFont="1" applyFill="1" applyBorder="1" applyAlignment="1">
      <alignment vertical="center"/>
    </xf>
    <xf numFmtId="0" fontId="10" fillId="0" borderId="0" xfId="0" applyFont="1">
      <alignment vertical="center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10" fillId="5" borderId="0" xfId="0" applyFont="1" applyFill="1">
      <alignment vertical="center"/>
    </xf>
    <xf numFmtId="0" fontId="10" fillId="5" borderId="0" xfId="0" applyFont="1" applyFill="1" applyBorder="1" applyAlignment="1">
      <alignment horizontal="center" vertical="center"/>
    </xf>
    <xf numFmtId="0" fontId="10" fillId="6" borderId="28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9" fillId="6" borderId="20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9" fillId="0" borderId="20" xfId="0" applyFont="1" applyFill="1" applyBorder="1" applyAlignment="1" applyProtection="1">
      <alignment horizontal="center" vertical="center"/>
      <protection locked="0"/>
    </xf>
    <xf numFmtId="0" fontId="9" fillId="0" borderId="22" xfId="0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5" borderId="20" xfId="0" applyFont="1" applyFill="1" applyBorder="1" applyAlignment="1" applyProtection="1">
      <alignment horizontal="center" vertical="center"/>
      <protection locked="0"/>
    </xf>
    <xf numFmtId="0" fontId="8" fillId="5" borderId="21" xfId="0" applyFont="1" applyFill="1" applyBorder="1" applyAlignment="1" applyProtection="1">
      <alignment horizontal="center" vertical="center"/>
      <protection locked="0"/>
    </xf>
    <xf numFmtId="0" fontId="8" fillId="5" borderId="22" xfId="0" applyFont="1" applyFill="1" applyBorder="1" applyAlignment="1" applyProtection="1">
      <alignment horizontal="center" vertical="center"/>
      <protection locked="0"/>
    </xf>
    <xf numFmtId="0" fontId="11" fillId="5" borderId="9" xfId="0" applyFont="1" applyFill="1" applyBorder="1" applyAlignment="1">
      <alignment horizontal="center"/>
    </xf>
    <xf numFmtId="0" fontId="17" fillId="5" borderId="9" xfId="0" applyFont="1" applyFill="1" applyBorder="1" applyAlignment="1">
      <alignment horizontal="center"/>
    </xf>
    <xf numFmtId="0" fontId="18" fillId="5" borderId="9" xfId="0" applyFont="1" applyFill="1" applyBorder="1" applyAlignment="1">
      <alignment horizontal="center"/>
    </xf>
    <xf numFmtId="0" fontId="16" fillId="5" borderId="0" xfId="0" applyFont="1" applyFill="1" applyAlignment="1">
      <alignment horizontal="left" vertical="center"/>
    </xf>
    <xf numFmtId="0" fontId="8" fillId="6" borderId="28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14" fillId="4" borderId="0" xfId="0" applyFont="1" applyFill="1" applyAlignment="1">
      <alignment horizontal="left" vertical="center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11" fillId="5" borderId="11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Alignment="1">
      <alignment horizontal="left" vertical="center"/>
    </xf>
    <xf numFmtId="0" fontId="0" fillId="0" borderId="9" xfId="0" applyNumberFormat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3" borderId="19" xfId="0" applyFont="1" applyFill="1" applyBorder="1" applyAlignment="1">
      <alignment horizontal="center" vertical="center"/>
    </xf>
    <xf numFmtId="177" fontId="8" fillId="6" borderId="20" xfId="0" applyNumberFormat="1" applyFont="1" applyFill="1" applyBorder="1" applyAlignment="1">
      <alignment horizontal="center" vertical="center"/>
    </xf>
    <xf numFmtId="177" fontId="8" fillId="6" borderId="22" xfId="0" applyNumberFormat="1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0" fillId="6" borderId="20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21" xfId="0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177" fontId="8" fillId="6" borderId="20" xfId="0" applyNumberFormat="1" applyFont="1" applyFill="1" applyBorder="1" applyAlignment="1" applyProtection="1">
      <alignment horizontal="center" vertical="center"/>
      <protection hidden="1"/>
    </xf>
    <xf numFmtId="177" fontId="8" fillId="6" borderId="22" xfId="0" applyNumberFormat="1" applyFont="1" applyFill="1" applyBorder="1" applyAlignment="1" applyProtection="1">
      <alignment horizontal="center" vertical="center"/>
      <protection hidden="1"/>
    </xf>
    <xf numFmtId="0" fontId="11" fillId="5" borderId="0" xfId="0" applyFont="1" applyFill="1" applyAlignment="1">
      <alignment horizontal="right" vertical="center"/>
    </xf>
    <xf numFmtId="0" fontId="12" fillId="5" borderId="23" xfId="0" applyFont="1" applyFill="1" applyBorder="1" applyAlignment="1">
      <alignment horizontal="right" vertical="center"/>
    </xf>
    <xf numFmtId="176" fontId="8" fillId="0" borderId="20" xfId="0" applyNumberFormat="1" applyFont="1" applyBorder="1" applyAlignment="1" applyProtection="1">
      <alignment horizontal="center" vertical="center"/>
      <protection locked="0"/>
    </xf>
    <xf numFmtId="176" fontId="8" fillId="0" borderId="22" xfId="0" applyNumberFormat="1" applyFont="1" applyBorder="1" applyAlignment="1" applyProtection="1">
      <alignment horizontal="center" vertical="center"/>
      <protection locked="0"/>
    </xf>
    <xf numFmtId="0" fontId="8" fillId="6" borderId="20" xfId="0" applyFont="1" applyFill="1" applyBorder="1" applyAlignment="1" applyProtection="1">
      <alignment horizontal="center" vertical="center"/>
      <protection hidden="1"/>
    </xf>
    <xf numFmtId="0" fontId="8" fillId="6" borderId="22" xfId="0" applyFont="1" applyFill="1" applyBorder="1" applyAlignment="1" applyProtection="1">
      <alignment horizontal="center" vertical="center"/>
      <protection hidden="1"/>
    </xf>
    <xf numFmtId="0" fontId="11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5" borderId="0" xfId="0" applyFont="1" applyFill="1" applyAlignment="1">
      <alignment horizontal="center"/>
    </xf>
    <xf numFmtId="0" fontId="0" fillId="6" borderId="28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8" fillId="5" borderId="0" xfId="0" applyFont="1" applyFill="1" applyAlignment="1">
      <alignment horizontal="left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16" fillId="5" borderId="0" xfId="0" applyFont="1" applyFill="1" applyBorder="1" applyAlignment="1">
      <alignment horizontal="left" vertical="center"/>
    </xf>
    <xf numFmtId="0" fontId="16" fillId="5" borderId="0" xfId="0" applyFont="1" applyFill="1" applyAlignment="1">
      <alignment horizontal="center" vertical="center"/>
    </xf>
    <xf numFmtId="0" fontId="8" fillId="6" borderId="28" xfId="0" applyFont="1" applyFill="1" applyBorder="1" applyAlignment="1" applyProtection="1">
      <alignment horizontal="center" vertical="center"/>
      <protection hidden="1"/>
    </xf>
    <xf numFmtId="0" fontId="8" fillId="6" borderId="29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0" fontId="13" fillId="0" borderId="0" xfId="0" applyFont="1" applyBorder="1" applyAlignment="1" applyProtection="1">
      <alignment horizontal="center" vertical="center"/>
      <protection locked="0" hidden="1"/>
    </xf>
    <xf numFmtId="0" fontId="13" fillId="0" borderId="9" xfId="0" applyFont="1" applyBorder="1" applyAlignment="1" applyProtection="1">
      <alignment horizontal="center" vertical="center"/>
      <protection locked="0" hidden="1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0" fontId="9" fillId="5" borderId="21" xfId="0" applyFont="1" applyFill="1" applyBorder="1" applyAlignment="1" applyProtection="1">
      <alignment horizontal="center" vertical="center"/>
      <protection locked="0"/>
    </xf>
    <xf numFmtId="0" fontId="9" fillId="5" borderId="22" xfId="0" applyFont="1" applyFill="1" applyBorder="1" applyAlignment="1" applyProtection="1">
      <alignment horizontal="center" vertical="center"/>
      <protection locked="0"/>
    </xf>
    <xf numFmtId="0" fontId="10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9" fillId="6" borderId="28" xfId="0" applyFont="1" applyFill="1" applyBorder="1" applyAlignment="1">
      <alignment horizontal="center" vertical="center"/>
    </xf>
    <xf numFmtId="0" fontId="19" fillId="6" borderId="30" xfId="0" applyFont="1" applyFill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16" fillId="0" borderId="2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1" fillId="5" borderId="21" xfId="0" applyFont="1" applyFill="1" applyBorder="1" applyAlignment="1">
      <alignment horizontal="center"/>
    </xf>
    <xf numFmtId="0" fontId="12" fillId="5" borderId="21" xfId="0" applyFont="1" applyFill="1" applyBorder="1" applyAlignment="1">
      <alignment horizontal="center"/>
    </xf>
    <xf numFmtId="0" fontId="9" fillId="6" borderId="28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16" fillId="5" borderId="23" xfId="0" applyFont="1" applyFill="1" applyBorder="1" applyAlignment="1">
      <alignment horizontal="left" vertical="center"/>
    </xf>
    <xf numFmtId="0" fontId="8" fillId="6" borderId="20" xfId="0" applyFont="1" applyFill="1" applyBorder="1" applyAlignment="1" applyProtection="1">
      <alignment horizontal="center" vertical="center"/>
    </xf>
    <xf numFmtId="0" fontId="8" fillId="6" borderId="21" xfId="0" applyFont="1" applyFill="1" applyBorder="1" applyAlignment="1" applyProtection="1">
      <alignment horizontal="center" vertical="center"/>
    </xf>
    <xf numFmtId="0" fontId="8" fillId="6" borderId="22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10"/>
  <sheetViews>
    <sheetView showRowColHeaders="0" tabSelected="1" zoomScaleNormal="100" workbookViewId="0">
      <selection activeCell="J6" sqref="J6:U6"/>
    </sheetView>
  </sheetViews>
  <sheetFormatPr defaultRowHeight="13.5" x14ac:dyDescent="0.15"/>
  <cols>
    <col min="1" max="3" width="1.625" customWidth="1"/>
    <col min="4" max="34" width="2.625" customWidth="1"/>
    <col min="35" max="40" width="1.625" customWidth="1"/>
    <col min="41" max="71" width="2.625" customWidth="1"/>
    <col min="72" max="74" width="1.625" customWidth="1"/>
  </cols>
  <sheetData>
    <row r="1" spans="1:74" ht="9.9499999999999993" customHeight="1" thickBot="1" x14ac:dyDescent="0.2">
      <c r="A1" s="36"/>
      <c r="B1" s="25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7"/>
      <c r="AL1" s="24"/>
      <c r="AM1" s="25"/>
      <c r="AN1" s="26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40"/>
    </row>
    <row r="2" spans="1:74" ht="9.9499999999999993" customHeight="1" thickTop="1" x14ac:dyDescent="0.15">
      <c r="A2" s="37"/>
      <c r="B2" s="19"/>
      <c r="C2" s="2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2"/>
      <c r="AK2" s="28"/>
      <c r="AL2" s="23"/>
      <c r="AM2" s="19"/>
      <c r="AN2" s="20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2"/>
      <c r="BV2" s="41"/>
    </row>
    <row r="3" spans="1:74" ht="15" customHeight="1" x14ac:dyDescent="0.15">
      <c r="A3" s="38"/>
      <c r="B3" s="2" t="s">
        <v>0</v>
      </c>
      <c r="C3" s="152" t="s">
        <v>1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2" t="s">
        <v>0</v>
      </c>
      <c r="AK3" s="3"/>
      <c r="AL3" s="23"/>
      <c r="AM3" s="16"/>
      <c r="AN3" s="13"/>
      <c r="AO3" s="100" t="s">
        <v>54</v>
      </c>
      <c r="AP3" s="100"/>
      <c r="AQ3" s="100"/>
      <c r="AR3" s="100"/>
      <c r="AS3" s="100"/>
      <c r="AT3" s="100"/>
      <c r="AU3" s="100"/>
      <c r="AV3" s="13"/>
      <c r="AW3" s="65" t="s">
        <v>91</v>
      </c>
      <c r="AX3" s="65"/>
      <c r="AY3" s="65"/>
      <c r="AZ3" s="65"/>
      <c r="BA3" s="125">
        <f>8+$G$8*2-SUM(AW6:AX14,BM6:BN8,BM10:BN14)</f>
        <v>10</v>
      </c>
      <c r="BB3" s="126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4"/>
      <c r="BV3" s="41"/>
    </row>
    <row r="4" spans="1:74" ht="15" customHeight="1" x14ac:dyDescent="0.15">
      <c r="A4" s="38"/>
      <c r="B4" s="4" t="s">
        <v>0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4" t="s">
        <v>0</v>
      </c>
      <c r="AK4" s="3"/>
      <c r="AL4" s="23"/>
      <c r="AM4" s="16"/>
      <c r="AN4" s="13"/>
      <c r="AO4" s="147" t="s">
        <v>56</v>
      </c>
      <c r="AP4" s="147"/>
      <c r="AQ4" s="147"/>
      <c r="AR4" s="147"/>
      <c r="AS4" s="147"/>
      <c r="AT4" s="147"/>
      <c r="AU4" s="147"/>
      <c r="AV4" s="13"/>
      <c r="AW4" s="147" t="s">
        <v>65</v>
      </c>
      <c r="AX4" s="148"/>
      <c r="AY4" s="13"/>
      <c r="AZ4" s="147" t="s">
        <v>66</v>
      </c>
      <c r="BA4" s="148"/>
      <c r="BB4" s="148"/>
      <c r="BC4" s="148"/>
      <c r="BD4" s="13"/>
      <c r="BE4" s="147" t="s">
        <v>56</v>
      </c>
      <c r="BF4" s="147"/>
      <c r="BG4" s="147"/>
      <c r="BH4" s="147"/>
      <c r="BI4" s="147"/>
      <c r="BJ4" s="147"/>
      <c r="BK4" s="147"/>
      <c r="BL4" s="13"/>
      <c r="BM4" s="147" t="s">
        <v>65</v>
      </c>
      <c r="BN4" s="148"/>
      <c r="BO4" s="13"/>
      <c r="BP4" s="147" t="s">
        <v>66</v>
      </c>
      <c r="BQ4" s="148"/>
      <c r="BR4" s="148"/>
      <c r="BS4" s="148"/>
      <c r="BT4" s="13"/>
      <c r="BU4" s="14"/>
      <c r="BV4" s="41"/>
    </row>
    <row r="5" spans="1:74" ht="15" customHeight="1" x14ac:dyDescent="0.15">
      <c r="A5" s="37"/>
      <c r="B5" s="16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4"/>
      <c r="AK5" s="28"/>
      <c r="AL5" s="23"/>
      <c r="AM5" s="16"/>
      <c r="AN5" s="13"/>
      <c r="AO5" s="84" t="s">
        <v>55</v>
      </c>
      <c r="AP5" s="84"/>
      <c r="AQ5" s="84"/>
      <c r="AR5" s="84"/>
      <c r="AS5" s="84"/>
      <c r="AT5" s="84"/>
      <c r="AU5" s="84"/>
      <c r="AV5" s="13"/>
      <c r="AW5" s="13"/>
      <c r="AX5" s="13"/>
      <c r="AY5" s="13"/>
      <c r="AZ5" s="13"/>
      <c r="BA5" s="13"/>
      <c r="BB5" s="13"/>
      <c r="BC5" s="13"/>
      <c r="BD5" s="13"/>
      <c r="BE5" s="84" t="s">
        <v>67</v>
      </c>
      <c r="BF5" s="84"/>
      <c r="BG5" s="84"/>
      <c r="BH5" s="84"/>
      <c r="BI5" s="84"/>
      <c r="BJ5" s="84"/>
      <c r="BK5" s="84"/>
      <c r="BL5" s="13"/>
      <c r="BM5" s="13"/>
      <c r="BN5" s="13"/>
      <c r="BO5" s="13"/>
      <c r="BP5" s="13"/>
      <c r="BQ5" s="13"/>
      <c r="BR5" s="13"/>
      <c r="BS5" s="13"/>
      <c r="BT5" s="13"/>
      <c r="BU5" s="14"/>
      <c r="BV5" s="41"/>
    </row>
    <row r="6" spans="1:74" ht="15" customHeight="1" x14ac:dyDescent="0.15">
      <c r="A6" s="37"/>
      <c r="B6" s="16"/>
      <c r="C6" s="13"/>
      <c r="D6" s="111" t="s">
        <v>2</v>
      </c>
      <c r="E6" s="111"/>
      <c r="F6" s="111"/>
      <c r="G6" s="111"/>
      <c r="H6" s="111"/>
      <c r="I6" s="111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4"/>
      <c r="AK6" s="28"/>
      <c r="AL6" s="23"/>
      <c r="AM6" s="16"/>
      <c r="AN6" s="13"/>
      <c r="AO6" s="139" t="s">
        <v>57</v>
      </c>
      <c r="AP6" s="139"/>
      <c r="AQ6" s="139"/>
      <c r="AR6" s="139"/>
      <c r="AS6" s="139"/>
      <c r="AT6" s="139"/>
      <c r="AU6" s="139"/>
      <c r="AV6" s="13"/>
      <c r="AW6" s="150"/>
      <c r="AX6" s="151"/>
      <c r="AY6" s="13"/>
      <c r="AZ6" s="142">
        <f t="shared" ref="AZ6:AZ14" si="0">$X$12+AW6</f>
        <v>5</v>
      </c>
      <c r="BA6" s="143"/>
      <c r="BB6" s="143"/>
      <c r="BC6" s="144"/>
      <c r="BD6" s="13"/>
      <c r="BE6" s="139" t="s">
        <v>68</v>
      </c>
      <c r="BF6" s="139"/>
      <c r="BG6" s="139"/>
      <c r="BH6" s="139"/>
      <c r="BI6" s="139"/>
      <c r="BJ6" s="139"/>
      <c r="BK6" s="139"/>
      <c r="BL6" s="13"/>
      <c r="BM6" s="140"/>
      <c r="BN6" s="141"/>
      <c r="BO6" s="13"/>
      <c r="BP6" s="142">
        <f>$X$13+BM6</f>
        <v>5</v>
      </c>
      <c r="BQ6" s="143"/>
      <c r="BR6" s="143"/>
      <c r="BS6" s="144"/>
      <c r="BT6" s="13"/>
      <c r="BU6" s="14"/>
      <c r="BV6" s="41"/>
    </row>
    <row r="7" spans="1:74" ht="15" customHeight="1" thickBot="1" x14ac:dyDescent="0.2">
      <c r="A7" s="37"/>
      <c r="B7" s="16"/>
      <c r="C7" s="13"/>
      <c r="D7" s="111" t="s">
        <v>3</v>
      </c>
      <c r="E7" s="111"/>
      <c r="F7" s="111"/>
      <c r="G7" s="111"/>
      <c r="H7" s="111"/>
      <c r="I7" s="111"/>
      <c r="J7" s="179" t="s">
        <v>45</v>
      </c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4"/>
      <c r="AK7" s="28"/>
      <c r="AL7" s="23"/>
      <c r="AM7" s="16"/>
      <c r="AN7" s="13"/>
      <c r="AO7" s="139" t="s">
        <v>58</v>
      </c>
      <c r="AP7" s="139"/>
      <c r="AQ7" s="139"/>
      <c r="AR7" s="139"/>
      <c r="AS7" s="139"/>
      <c r="AT7" s="139"/>
      <c r="AU7" s="139"/>
      <c r="AV7" s="13"/>
      <c r="AW7" s="150"/>
      <c r="AX7" s="151"/>
      <c r="AY7" s="13"/>
      <c r="AZ7" s="142">
        <f t="shared" si="0"/>
        <v>5</v>
      </c>
      <c r="BA7" s="143"/>
      <c r="BB7" s="143"/>
      <c r="BC7" s="144"/>
      <c r="BD7" s="13"/>
      <c r="BE7" s="139" t="s">
        <v>69</v>
      </c>
      <c r="BF7" s="139"/>
      <c r="BG7" s="139"/>
      <c r="BH7" s="139"/>
      <c r="BI7" s="139"/>
      <c r="BJ7" s="139"/>
      <c r="BK7" s="139"/>
      <c r="BL7" s="13"/>
      <c r="BM7" s="140"/>
      <c r="BN7" s="141"/>
      <c r="BO7" s="13"/>
      <c r="BP7" s="142">
        <f>$X$13+BM7</f>
        <v>5</v>
      </c>
      <c r="BQ7" s="143"/>
      <c r="BR7" s="143"/>
      <c r="BS7" s="144"/>
      <c r="BT7" s="13"/>
      <c r="BU7" s="14"/>
      <c r="BV7" s="41"/>
    </row>
    <row r="8" spans="1:74" ht="15" customHeight="1" thickBot="1" x14ac:dyDescent="0.2">
      <c r="A8" s="37"/>
      <c r="B8" s="16"/>
      <c r="C8" s="13"/>
      <c r="D8" s="178" t="s">
        <v>4</v>
      </c>
      <c r="E8" s="178"/>
      <c r="F8" s="178"/>
      <c r="G8" s="167">
        <f>QUOTIENT(Q8,10)+1</f>
        <v>1</v>
      </c>
      <c r="H8" s="168"/>
      <c r="I8" s="168"/>
      <c r="J8" s="169"/>
      <c r="K8" s="13"/>
      <c r="L8" s="111" t="s">
        <v>5</v>
      </c>
      <c r="M8" s="111"/>
      <c r="N8" s="111"/>
      <c r="O8" s="111"/>
      <c r="P8" s="111"/>
      <c r="Q8" s="113">
        <v>0</v>
      </c>
      <c r="R8" s="113"/>
      <c r="S8" s="113"/>
      <c r="T8" s="113"/>
      <c r="U8" s="1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4"/>
      <c r="AK8" s="28"/>
      <c r="AL8" s="23"/>
      <c r="AM8" s="16"/>
      <c r="AN8" s="13"/>
      <c r="AO8" s="139" t="s">
        <v>59</v>
      </c>
      <c r="AP8" s="139"/>
      <c r="AQ8" s="139"/>
      <c r="AR8" s="139"/>
      <c r="AS8" s="139"/>
      <c r="AT8" s="139"/>
      <c r="AU8" s="139"/>
      <c r="AV8" s="13"/>
      <c r="AW8" s="150"/>
      <c r="AX8" s="151"/>
      <c r="AY8" s="13"/>
      <c r="AZ8" s="142">
        <f t="shared" si="0"/>
        <v>5</v>
      </c>
      <c r="BA8" s="143"/>
      <c r="BB8" s="143"/>
      <c r="BC8" s="144"/>
      <c r="BD8" s="13"/>
      <c r="BE8" s="139" t="s">
        <v>70</v>
      </c>
      <c r="BF8" s="139"/>
      <c r="BG8" s="139"/>
      <c r="BH8" s="139"/>
      <c r="BI8" s="139"/>
      <c r="BJ8" s="139"/>
      <c r="BK8" s="139"/>
      <c r="BL8" s="13"/>
      <c r="BM8" s="140"/>
      <c r="BN8" s="141"/>
      <c r="BO8" s="13"/>
      <c r="BP8" s="142">
        <f>$X$13+BM8</f>
        <v>5</v>
      </c>
      <c r="BQ8" s="143"/>
      <c r="BR8" s="143"/>
      <c r="BS8" s="144"/>
      <c r="BT8" s="13"/>
      <c r="BU8" s="14"/>
      <c r="BV8" s="41"/>
    </row>
    <row r="9" spans="1:74" ht="15" customHeight="1" x14ac:dyDescent="0.15">
      <c r="A9" s="37"/>
      <c r="B9" s="1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4"/>
      <c r="AK9" s="28"/>
      <c r="AL9" s="23"/>
      <c r="AM9" s="16"/>
      <c r="AN9" s="13"/>
      <c r="AO9" s="139" t="s">
        <v>60</v>
      </c>
      <c r="AP9" s="139"/>
      <c r="AQ9" s="139"/>
      <c r="AR9" s="139"/>
      <c r="AS9" s="139"/>
      <c r="AT9" s="139"/>
      <c r="AU9" s="139"/>
      <c r="AV9" s="13"/>
      <c r="AW9" s="150"/>
      <c r="AX9" s="151"/>
      <c r="AY9" s="13"/>
      <c r="AZ9" s="142">
        <f t="shared" si="0"/>
        <v>5</v>
      </c>
      <c r="BA9" s="143"/>
      <c r="BB9" s="143"/>
      <c r="BC9" s="144"/>
      <c r="BD9" s="13"/>
      <c r="BE9" s="84" t="s">
        <v>71</v>
      </c>
      <c r="BF9" s="84"/>
      <c r="BG9" s="84"/>
      <c r="BH9" s="84"/>
      <c r="BI9" s="84"/>
      <c r="BJ9" s="84"/>
      <c r="BK9" s="84"/>
      <c r="BL9" s="13"/>
      <c r="BM9" s="13"/>
      <c r="BN9" s="13"/>
      <c r="BO9" s="13"/>
      <c r="BP9" s="13"/>
      <c r="BQ9" s="13"/>
      <c r="BR9" s="13"/>
      <c r="BS9" s="13"/>
      <c r="BT9" s="13"/>
      <c r="BU9" s="14"/>
      <c r="BV9" s="41"/>
    </row>
    <row r="10" spans="1:74" ht="15" customHeight="1" x14ac:dyDescent="0.15">
      <c r="A10" s="37"/>
      <c r="B10" s="16"/>
      <c r="C10" s="13"/>
      <c r="D10" s="100" t="s">
        <v>6</v>
      </c>
      <c r="E10" s="100"/>
      <c r="F10" s="100"/>
      <c r="G10" s="100"/>
      <c r="H10" s="100"/>
      <c r="I10" s="100"/>
      <c r="J10" s="100"/>
      <c r="K10" s="13"/>
      <c r="L10" s="13"/>
      <c r="M10" s="65" t="s">
        <v>52</v>
      </c>
      <c r="N10" s="65"/>
      <c r="O10" s="65"/>
      <c r="P10" s="65"/>
      <c r="Q10" s="125">
        <f>QUOTIENT(G8,5)-SUM(P12:Q14,AG12:AH14)</f>
        <v>0</v>
      </c>
      <c r="R10" s="126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4"/>
      <c r="AK10" s="28"/>
      <c r="AL10" s="23"/>
      <c r="AM10" s="16"/>
      <c r="AN10" s="13"/>
      <c r="AO10" s="145" t="s">
        <v>61</v>
      </c>
      <c r="AP10" s="145"/>
      <c r="AQ10" s="145"/>
      <c r="AR10" s="149"/>
      <c r="AS10" s="149"/>
      <c r="AT10" s="149"/>
      <c r="AU10" s="32" t="s">
        <v>64</v>
      </c>
      <c r="AV10" s="13"/>
      <c r="AW10" s="150"/>
      <c r="AX10" s="151"/>
      <c r="AY10" s="13"/>
      <c r="AZ10" s="142">
        <f t="shared" si="0"/>
        <v>5</v>
      </c>
      <c r="BA10" s="143"/>
      <c r="BB10" s="143"/>
      <c r="BC10" s="144"/>
      <c r="BD10" s="13"/>
      <c r="BE10" s="139" t="s">
        <v>74</v>
      </c>
      <c r="BF10" s="139"/>
      <c r="BG10" s="139"/>
      <c r="BH10" s="139"/>
      <c r="BI10" s="139"/>
      <c r="BJ10" s="139"/>
      <c r="BK10" s="139"/>
      <c r="BL10" s="13"/>
      <c r="BM10" s="140"/>
      <c r="BN10" s="141"/>
      <c r="BO10" s="13"/>
      <c r="BP10" s="142">
        <f>$X$14+BM10</f>
        <v>5</v>
      </c>
      <c r="BQ10" s="143"/>
      <c r="BR10" s="143"/>
      <c r="BS10" s="144"/>
      <c r="BT10" s="13"/>
      <c r="BU10" s="14"/>
      <c r="BV10" s="41"/>
    </row>
    <row r="11" spans="1:74" ht="15" customHeight="1" thickBot="1" x14ac:dyDescent="0.2">
      <c r="A11" s="37"/>
      <c r="B11" s="16"/>
      <c r="C11" s="13"/>
      <c r="D11" s="175" t="s">
        <v>7</v>
      </c>
      <c r="E11" s="175"/>
      <c r="F11" s="175"/>
      <c r="G11" s="175"/>
      <c r="H11" s="13"/>
      <c r="I11" s="13"/>
      <c r="J11" s="161" t="s">
        <v>38</v>
      </c>
      <c r="K11" s="162"/>
      <c r="L11" s="13"/>
      <c r="M11" s="163" t="s">
        <v>42</v>
      </c>
      <c r="N11" s="163"/>
      <c r="O11" s="13"/>
      <c r="P11" s="164" t="s">
        <v>40</v>
      </c>
      <c r="Q11" s="165"/>
      <c r="R11" s="13"/>
      <c r="S11" s="13"/>
      <c r="T11" s="13"/>
      <c r="U11" s="175" t="s">
        <v>11</v>
      </c>
      <c r="V11" s="175"/>
      <c r="W11" s="175"/>
      <c r="X11" s="175"/>
      <c r="Y11" s="13"/>
      <c r="Z11" s="13"/>
      <c r="AA11" s="161" t="s">
        <v>38</v>
      </c>
      <c r="AB11" s="162"/>
      <c r="AC11" s="13"/>
      <c r="AD11" s="166" t="s">
        <v>42</v>
      </c>
      <c r="AE11" s="163"/>
      <c r="AF11" s="13"/>
      <c r="AG11" s="161" t="s">
        <v>40</v>
      </c>
      <c r="AH11" s="162"/>
      <c r="AI11" s="13"/>
      <c r="AJ11" s="14"/>
      <c r="AK11" s="28"/>
      <c r="AL11" s="23"/>
      <c r="AM11" s="16"/>
      <c r="AN11" s="13"/>
      <c r="AO11" s="145" t="s">
        <v>61</v>
      </c>
      <c r="AP11" s="145"/>
      <c r="AQ11" s="145"/>
      <c r="AR11" s="146"/>
      <c r="AS11" s="146"/>
      <c r="AT11" s="146"/>
      <c r="AU11" s="32" t="s">
        <v>64</v>
      </c>
      <c r="AV11" s="13"/>
      <c r="AW11" s="150"/>
      <c r="AX11" s="151"/>
      <c r="AY11" s="13"/>
      <c r="AZ11" s="142">
        <f t="shared" si="0"/>
        <v>5</v>
      </c>
      <c r="BA11" s="143"/>
      <c r="BB11" s="143"/>
      <c r="BC11" s="144"/>
      <c r="BD11" s="13"/>
      <c r="BE11" s="139" t="s">
        <v>75</v>
      </c>
      <c r="BF11" s="139"/>
      <c r="BG11" s="139"/>
      <c r="BH11" s="139"/>
      <c r="BI11" s="139"/>
      <c r="BJ11" s="139"/>
      <c r="BK11" s="139"/>
      <c r="BL11" s="13"/>
      <c r="BM11" s="140"/>
      <c r="BN11" s="141"/>
      <c r="BO11" s="13"/>
      <c r="BP11" s="142">
        <f>$X$14+BM11</f>
        <v>5</v>
      </c>
      <c r="BQ11" s="143"/>
      <c r="BR11" s="143"/>
      <c r="BS11" s="144"/>
      <c r="BT11" s="13"/>
      <c r="BU11" s="14"/>
      <c r="BV11" s="41"/>
    </row>
    <row r="12" spans="1:74" ht="15" customHeight="1" thickBot="1" x14ac:dyDescent="0.2">
      <c r="A12" s="37"/>
      <c r="B12" s="16"/>
      <c r="C12" s="13"/>
      <c r="D12" s="171" t="s">
        <v>8</v>
      </c>
      <c r="E12" s="171"/>
      <c r="F12" s="171"/>
      <c r="G12" s="176">
        <f>SUM(J12+M12+P12)</f>
        <v>5</v>
      </c>
      <c r="H12" s="177"/>
      <c r="I12" s="17" t="s">
        <v>36</v>
      </c>
      <c r="J12" s="157">
        <v>5</v>
      </c>
      <c r="K12" s="158"/>
      <c r="L12" s="18" t="s">
        <v>39</v>
      </c>
      <c r="M12" s="159">
        <f>VLOOKUP(backyard!$D$11,backyard!$G$1:$N$6,3)</f>
        <v>0</v>
      </c>
      <c r="N12" s="160"/>
      <c r="O12" s="18" t="s">
        <v>39</v>
      </c>
      <c r="P12" s="75">
        <v>0</v>
      </c>
      <c r="Q12" s="77"/>
      <c r="R12" s="13"/>
      <c r="S12" s="13"/>
      <c r="T12" s="13"/>
      <c r="U12" s="171" t="s">
        <v>12</v>
      </c>
      <c r="V12" s="171"/>
      <c r="W12" s="171"/>
      <c r="X12" s="176">
        <f>SUM(AA12+AD12+AG12)</f>
        <v>5</v>
      </c>
      <c r="Y12" s="177"/>
      <c r="Z12" s="18" t="s">
        <v>36</v>
      </c>
      <c r="AA12" s="157">
        <v>5</v>
      </c>
      <c r="AB12" s="158"/>
      <c r="AC12" s="18" t="s">
        <v>39</v>
      </c>
      <c r="AD12" s="159">
        <f>VLOOKUP(backyard!$D$11,backyard!$G$1:$N$6,6)</f>
        <v>0</v>
      </c>
      <c r="AE12" s="160"/>
      <c r="AF12" s="18" t="s">
        <v>39</v>
      </c>
      <c r="AG12" s="75">
        <v>0</v>
      </c>
      <c r="AH12" s="77"/>
      <c r="AI12" s="13"/>
      <c r="AJ12" s="14"/>
      <c r="AK12" s="28"/>
      <c r="AL12" s="23"/>
      <c r="AM12" s="16"/>
      <c r="AN12" s="13"/>
      <c r="AO12" s="145" t="s">
        <v>61</v>
      </c>
      <c r="AP12" s="145"/>
      <c r="AQ12" s="145"/>
      <c r="AR12" s="146"/>
      <c r="AS12" s="146"/>
      <c r="AT12" s="146"/>
      <c r="AU12" s="32" t="s">
        <v>64</v>
      </c>
      <c r="AV12" s="13"/>
      <c r="AW12" s="150"/>
      <c r="AX12" s="151"/>
      <c r="AY12" s="13"/>
      <c r="AZ12" s="142">
        <f t="shared" si="0"/>
        <v>5</v>
      </c>
      <c r="BA12" s="143"/>
      <c r="BB12" s="143"/>
      <c r="BC12" s="144"/>
      <c r="BD12" s="13"/>
      <c r="BE12" s="145" t="s">
        <v>73</v>
      </c>
      <c r="BF12" s="145"/>
      <c r="BG12" s="145"/>
      <c r="BH12" s="149"/>
      <c r="BI12" s="149"/>
      <c r="BJ12" s="149"/>
      <c r="BK12" s="32" t="s">
        <v>64</v>
      </c>
      <c r="BL12" s="13"/>
      <c r="BM12" s="140"/>
      <c r="BN12" s="141"/>
      <c r="BO12" s="13"/>
      <c r="BP12" s="142">
        <f>$X$14+BM12</f>
        <v>5</v>
      </c>
      <c r="BQ12" s="143"/>
      <c r="BR12" s="143"/>
      <c r="BS12" s="144"/>
      <c r="BT12" s="13"/>
      <c r="BU12" s="14"/>
      <c r="BV12" s="41"/>
    </row>
    <row r="13" spans="1:74" ht="15" customHeight="1" thickBot="1" x14ac:dyDescent="0.2">
      <c r="A13" s="37"/>
      <c r="B13" s="16"/>
      <c r="C13" s="13"/>
      <c r="D13" s="171" t="s">
        <v>9</v>
      </c>
      <c r="E13" s="171"/>
      <c r="F13" s="171"/>
      <c r="G13" s="176">
        <f>SUM(J13+M13+P13)</f>
        <v>5</v>
      </c>
      <c r="H13" s="177"/>
      <c r="I13" s="18" t="s">
        <v>36</v>
      </c>
      <c r="J13" s="157">
        <v>5</v>
      </c>
      <c r="K13" s="158"/>
      <c r="L13" s="18" t="s">
        <v>39</v>
      </c>
      <c r="M13" s="159">
        <f>VLOOKUP(backyard!$D$11,backyard!$G$1:$N$6,4)</f>
        <v>0</v>
      </c>
      <c r="N13" s="160"/>
      <c r="O13" s="18" t="s">
        <v>39</v>
      </c>
      <c r="P13" s="75">
        <v>0</v>
      </c>
      <c r="Q13" s="77"/>
      <c r="R13" s="13"/>
      <c r="S13" s="13"/>
      <c r="T13" s="13"/>
      <c r="U13" s="171" t="s">
        <v>13</v>
      </c>
      <c r="V13" s="171"/>
      <c r="W13" s="171"/>
      <c r="X13" s="176">
        <f>SUM(AA13+AD13+AG13)</f>
        <v>5</v>
      </c>
      <c r="Y13" s="177"/>
      <c r="Z13" s="18" t="s">
        <v>36</v>
      </c>
      <c r="AA13" s="157">
        <v>5</v>
      </c>
      <c r="AB13" s="158"/>
      <c r="AC13" s="18" t="s">
        <v>39</v>
      </c>
      <c r="AD13" s="159">
        <f>VLOOKUP(backyard!$D$11,backyard!$G$1:$N$6,7)</f>
        <v>0</v>
      </c>
      <c r="AE13" s="160"/>
      <c r="AF13" s="18" t="s">
        <v>39</v>
      </c>
      <c r="AG13" s="75">
        <v>0</v>
      </c>
      <c r="AH13" s="77"/>
      <c r="AI13" s="13"/>
      <c r="AJ13" s="14"/>
      <c r="AK13" s="28"/>
      <c r="AL13" s="23"/>
      <c r="AM13" s="16"/>
      <c r="AN13" s="13"/>
      <c r="AO13" s="139" t="s">
        <v>62</v>
      </c>
      <c r="AP13" s="139"/>
      <c r="AQ13" s="139"/>
      <c r="AR13" s="139"/>
      <c r="AS13" s="139"/>
      <c r="AT13" s="139"/>
      <c r="AU13" s="139"/>
      <c r="AV13" s="13"/>
      <c r="AW13" s="150"/>
      <c r="AX13" s="151"/>
      <c r="AY13" s="13"/>
      <c r="AZ13" s="142">
        <f t="shared" si="0"/>
        <v>5</v>
      </c>
      <c r="BA13" s="143"/>
      <c r="BB13" s="143"/>
      <c r="BC13" s="144"/>
      <c r="BD13" s="13"/>
      <c r="BE13" s="145" t="s">
        <v>73</v>
      </c>
      <c r="BF13" s="145"/>
      <c r="BG13" s="145"/>
      <c r="BH13" s="146"/>
      <c r="BI13" s="146"/>
      <c r="BJ13" s="146"/>
      <c r="BK13" s="32" t="s">
        <v>64</v>
      </c>
      <c r="BL13" s="13"/>
      <c r="BM13" s="140"/>
      <c r="BN13" s="141"/>
      <c r="BO13" s="13"/>
      <c r="BP13" s="142">
        <f>$X$14+BM13</f>
        <v>5</v>
      </c>
      <c r="BQ13" s="143"/>
      <c r="BR13" s="143"/>
      <c r="BS13" s="144"/>
      <c r="BT13" s="13"/>
      <c r="BU13" s="14"/>
      <c r="BV13" s="41"/>
    </row>
    <row r="14" spans="1:74" ht="15" customHeight="1" thickBot="1" x14ac:dyDescent="0.2">
      <c r="A14" s="37"/>
      <c r="B14" s="16"/>
      <c r="C14" s="13"/>
      <c r="D14" s="171" t="s">
        <v>10</v>
      </c>
      <c r="E14" s="171"/>
      <c r="F14" s="171"/>
      <c r="G14" s="176">
        <f>SUM(J14+M14+P14)</f>
        <v>5</v>
      </c>
      <c r="H14" s="177"/>
      <c r="I14" s="18" t="s">
        <v>37</v>
      </c>
      <c r="J14" s="157">
        <v>5</v>
      </c>
      <c r="K14" s="158"/>
      <c r="L14" s="18" t="s">
        <v>39</v>
      </c>
      <c r="M14" s="159">
        <f>VLOOKUP(backyard!$D$11,backyard!$G$1:$N$6,5)</f>
        <v>0</v>
      </c>
      <c r="N14" s="160"/>
      <c r="O14" s="18" t="s">
        <v>39</v>
      </c>
      <c r="P14" s="75">
        <v>0</v>
      </c>
      <c r="Q14" s="77"/>
      <c r="R14" s="13"/>
      <c r="S14" s="13"/>
      <c r="T14" s="13"/>
      <c r="U14" s="171" t="s">
        <v>14</v>
      </c>
      <c r="V14" s="171"/>
      <c r="W14" s="171"/>
      <c r="X14" s="176">
        <f>SUM(AA14+AD14+AG14)</f>
        <v>5</v>
      </c>
      <c r="Y14" s="177"/>
      <c r="Z14" s="18" t="s">
        <v>37</v>
      </c>
      <c r="AA14" s="157">
        <v>5</v>
      </c>
      <c r="AB14" s="158"/>
      <c r="AC14" s="18" t="s">
        <v>39</v>
      </c>
      <c r="AD14" s="159">
        <f>VLOOKUP(backyard!$D$11,backyard!$G$1:$N$6,8)</f>
        <v>0</v>
      </c>
      <c r="AE14" s="160"/>
      <c r="AF14" s="18" t="s">
        <v>39</v>
      </c>
      <c r="AG14" s="75">
        <v>0</v>
      </c>
      <c r="AH14" s="77"/>
      <c r="AI14" s="13"/>
      <c r="AJ14" s="14"/>
      <c r="AK14" s="28"/>
      <c r="AL14" s="23"/>
      <c r="AM14" s="16"/>
      <c r="AN14" s="13"/>
      <c r="AO14" s="139" t="s">
        <v>63</v>
      </c>
      <c r="AP14" s="139"/>
      <c r="AQ14" s="139"/>
      <c r="AR14" s="139"/>
      <c r="AS14" s="139"/>
      <c r="AT14" s="139"/>
      <c r="AU14" s="139"/>
      <c r="AV14" s="13"/>
      <c r="AW14" s="150"/>
      <c r="AX14" s="151"/>
      <c r="AY14" s="13"/>
      <c r="AZ14" s="142">
        <f t="shared" si="0"/>
        <v>5</v>
      </c>
      <c r="BA14" s="143"/>
      <c r="BB14" s="143"/>
      <c r="BC14" s="144"/>
      <c r="BD14" s="13"/>
      <c r="BE14" s="139" t="s">
        <v>72</v>
      </c>
      <c r="BF14" s="139"/>
      <c r="BG14" s="139"/>
      <c r="BH14" s="139"/>
      <c r="BI14" s="139"/>
      <c r="BJ14" s="139"/>
      <c r="BK14" s="139"/>
      <c r="BL14" s="13"/>
      <c r="BM14" s="140"/>
      <c r="BN14" s="141"/>
      <c r="BO14" s="13"/>
      <c r="BP14" s="142">
        <f>$X$14+BM14</f>
        <v>5</v>
      </c>
      <c r="BQ14" s="143"/>
      <c r="BR14" s="143"/>
      <c r="BS14" s="144"/>
      <c r="BT14" s="13"/>
      <c r="BU14" s="14"/>
      <c r="BV14" s="41"/>
    </row>
    <row r="15" spans="1:74" ht="15" customHeight="1" x14ac:dyDescent="0.15">
      <c r="A15" s="37"/>
      <c r="B15" s="16"/>
      <c r="C15" s="13"/>
      <c r="D15" s="13"/>
      <c r="E15" s="13"/>
      <c r="F15" s="13"/>
      <c r="G15" s="13"/>
      <c r="H15" s="155" t="s">
        <v>43</v>
      </c>
      <c r="I15" s="156"/>
      <c r="J15" s="153">
        <f>backyard!E7</f>
        <v>16</v>
      </c>
      <c r="K15" s="154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55" t="s">
        <v>43</v>
      </c>
      <c r="Z15" s="156"/>
      <c r="AA15" s="153">
        <f>backyard!E8</f>
        <v>16</v>
      </c>
      <c r="AB15" s="154"/>
      <c r="AC15" s="13"/>
      <c r="AD15" s="13"/>
      <c r="AE15" s="13"/>
      <c r="AF15" s="13"/>
      <c r="AG15" s="13"/>
      <c r="AH15" s="13"/>
      <c r="AI15" s="13"/>
      <c r="AJ15" s="14"/>
      <c r="AK15" s="28"/>
      <c r="AL15" s="23"/>
      <c r="AM15" s="16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4"/>
      <c r="BV15" s="41"/>
    </row>
    <row r="16" spans="1:74" ht="15" customHeight="1" x14ac:dyDescent="0.15">
      <c r="A16" s="37"/>
      <c r="B16" s="16"/>
      <c r="C16" s="13"/>
      <c r="D16" s="100" t="s">
        <v>15</v>
      </c>
      <c r="E16" s="100"/>
      <c r="F16" s="100"/>
      <c r="G16" s="100"/>
      <c r="H16" s="100"/>
      <c r="I16" s="100"/>
      <c r="J16" s="100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4"/>
      <c r="AK16" s="28"/>
      <c r="AL16" s="23"/>
      <c r="AM16" s="16"/>
      <c r="AN16" s="13"/>
      <c r="AO16" s="100" t="s">
        <v>76</v>
      </c>
      <c r="AP16" s="100"/>
      <c r="AQ16" s="100"/>
      <c r="AR16" s="100"/>
      <c r="AS16" s="100"/>
      <c r="AT16" s="100"/>
      <c r="AU16" s="100"/>
      <c r="AV16" s="13"/>
      <c r="AW16" s="3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4"/>
      <c r="BV16" s="41"/>
    </row>
    <row r="17" spans="1:74" ht="15" customHeight="1" thickBot="1" x14ac:dyDescent="0.2">
      <c r="A17" s="37"/>
      <c r="B17" s="16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81" t="s">
        <v>21</v>
      </c>
      <c r="P17" s="81"/>
      <c r="Q17" s="81"/>
      <c r="R17" s="81"/>
      <c r="S17" s="13"/>
      <c r="T17" s="82" t="s">
        <v>24</v>
      </c>
      <c r="U17" s="83"/>
      <c r="V17" s="83"/>
      <c r="W17" s="83"/>
      <c r="X17" s="13"/>
      <c r="Y17" s="81" t="s">
        <v>41</v>
      </c>
      <c r="Z17" s="81"/>
      <c r="AA17" s="81"/>
      <c r="AB17" s="81"/>
      <c r="AC17" s="13"/>
      <c r="AD17" s="13"/>
      <c r="AE17" s="13"/>
      <c r="AF17" s="13"/>
      <c r="AG17" s="13"/>
      <c r="AH17" s="13"/>
      <c r="AI17" s="13"/>
      <c r="AJ17" s="14"/>
      <c r="AK17" s="28"/>
      <c r="AL17" s="23"/>
      <c r="AM17" s="16"/>
      <c r="AN17" s="13"/>
      <c r="AO17" s="131" t="s">
        <v>56</v>
      </c>
      <c r="AP17" s="132"/>
      <c r="AQ17" s="132"/>
      <c r="AR17" s="132"/>
      <c r="AS17" s="132"/>
      <c r="AT17" s="132"/>
      <c r="AU17" s="132"/>
      <c r="AV17" s="132"/>
      <c r="AW17" s="133"/>
      <c r="AX17" s="134" t="s">
        <v>77</v>
      </c>
      <c r="AY17" s="135"/>
      <c r="AZ17" s="134" t="s">
        <v>78</v>
      </c>
      <c r="BA17" s="136"/>
      <c r="BB17" s="136"/>
      <c r="BC17" s="136"/>
      <c r="BD17" s="136"/>
      <c r="BE17" s="135"/>
      <c r="BF17" s="131" t="s">
        <v>79</v>
      </c>
      <c r="BG17" s="135"/>
      <c r="BH17" s="134" t="s">
        <v>82</v>
      </c>
      <c r="BI17" s="135"/>
      <c r="BJ17" s="134" t="s">
        <v>81</v>
      </c>
      <c r="BK17" s="135"/>
      <c r="BL17" s="134" t="s">
        <v>80</v>
      </c>
      <c r="BM17" s="135"/>
      <c r="BN17" s="137" t="s">
        <v>83</v>
      </c>
      <c r="BO17" s="128"/>
      <c r="BP17" s="137" t="s">
        <v>85</v>
      </c>
      <c r="BQ17" s="128"/>
      <c r="BR17" s="127" t="s">
        <v>84</v>
      </c>
      <c r="BS17" s="128"/>
      <c r="BT17" s="13"/>
      <c r="BU17" s="14"/>
      <c r="BV17" s="41"/>
    </row>
    <row r="18" spans="1:74" ht="15" customHeight="1" thickBot="1" x14ac:dyDescent="0.2">
      <c r="A18" s="37"/>
      <c r="B18" s="16"/>
      <c r="C18" s="13"/>
      <c r="D18" s="84" t="s">
        <v>16</v>
      </c>
      <c r="E18" s="84"/>
      <c r="F18" s="84"/>
      <c r="G18" s="84"/>
      <c r="H18" s="84"/>
      <c r="I18" s="13"/>
      <c r="J18" s="167">
        <f>SUM(O18,T18,Y18)</f>
        <v>6</v>
      </c>
      <c r="K18" s="168"/>
      <c r="L18" s="168"/>
      <c r="M18" s="169"/>
      <c r="N18" s="6" t="s">
        <v>19</v>
      </c>
      <c r="O18" s="142">
        <f>$G$12</f>
        <v>5</v>
      </c>
      <c r="P18" s="143"/>
      <c r="Q18" s="143"/>
      <c r="R18" s="144"/>
      <c r="S18" s="6" t="s">
        <v>20</v>
      </c>
      <c r="T18" s="142">
        <f>$G$8</f>
        <v>1</v>
      </c>
      <c r="U18" s="143"/>
      <c r="V18" s="143"/>
      <c r="W18" s="144"/>
      <c r="X18" s="6" t="s">
        <v>20</v>
      </c>
      <c r="Y18" s="142">
        <f>VLOOKUP(backyard!$D$11,backyard!$G$1:$T$66,12)</f>
        <v>0</v>
      </c>
      <c r="Z18" s="143"/>
      <c r="AA18" s="143"/>
      <c r="AB18" s="144"/>
      <c r="AC18" s="13"/>
      <c r="AD18" s="13"/>
      <c r="AE18" s="13"/>
      <c r="AF18" s="13"/>
      <c r="AG18" s="13"/>
      <c r="AH18" s="13"/>
      <c r="AI18" s="13"/>
      <c r="AJ18" s="14"/>
      <c r="AK18" s="28"/>
      <c r="AL18" s="23"/>
      <c r="AM18" s="16"/>
      <c r="AN18" s="13"/>
      <c r="AO18" s="117"/>
      <c r="AP18" s="118"/>
      <c r="AQ18" s="118"/>
      <c r="AR18" s="118"/>
      <c r="AS18" s="118"/>
      <c r="AT18" s="118"/>
      <c r="AU18" s="118"/>
      <c r="AV18" s="118"/>
      <c r="AW18" s="119"/>
      <c r="AX18" s="75"/>
      <c r="AY18" s="77"/>
      <c r="AZ18" s="75"/>
      <c r="BA18" s="76"/>
      <c r="BB18" s="76"/>
      <c r="BC18" s="76"/>
      <c r="BD18" s="76"/>
      <c r="BE18" s="77"/>
      <c r="BF18" s="75"/>
      <c r="BG18" s="77"/>
      <c r="BH18" s="75"/>
      <c r="BI18" s="77"/>
      <c r="BJ18" s="75"/>
      <c r="BK18" s="77"/>
      <c r="BL18" s="75"/>
      <c r="BM18" s="77"/>
      <c r="BN18" s="75"/>
      <c r="BO18" s="77"/>
      <c r="BP18" s="75"/>
      <c r="BQ18" s="77"/>
      <c r="BR18" s="75"/>
      <c r="BS18" s="77"/>
      <c r="BT18" s="13"/>
      <c r="BU18" s="14"/>
      <c r="BV18" s="41"/>
    </row>
    <row r="19" spans="1:74" ht="15" customHeight="1" thickBot="1" x14ac:dyDescent="0.2">
      <c r="A19" s="37"/>
      <c r="B19" s="16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81" t="s">
        <v>22</v>
      </c>
      <c r="P19" s="81"/>
      <c r="Q19" s="81"/>
      <c r="R19" s="81"/>
      <c r="S19" s="13"/>
      <c r="T19" s="82" t="s">
        <v>24</v>
      </c>
      <c r="U19" s="83"/>
      <c r="V19" s="83"/>
      <c r="W19" s="83"/>
      <c r="X19" s="13"/>
      <c r="Y19" s="81" t="s">
        <v>41</v>
      </c>
      <c r="Z19" s="81"/>
      <c r="AA19" s="81"/>
      <c r="AB19" s="81"/>
      <c r="AC19" s="13"/>
      <c r="AD19" s="13"/>
      <c r="AE19" s="13"/>
      <c r="AF19" s="13"/>
      <c r="AG19" s="13"/>
      <c r="AH19" s="13"/>
      <c r="AI19" s="13"/>
      <c r="AJ19" s="14"/>
      <c r="AK19" s="28"/>
      <c r="AL19" s="23"/>
      <c r="AM19" s="16"/>
      <c r="AN19" s="13"/>
      <c r="AO19" s="117"/>
      <c r="AP19" s="118"/>
      <c r="AQ19" s="118"/>
      <c r="AR19" s="118"/>
      <c r="AS19" s="118"/>
      <c r="AT19" s="118"/>
      <c r="AU19" s="118"/>
      <c r="AV19" s="118"/>
      <c r="AW19" s="119"/>
      <c r="AX19" s="75"/>
      <c r="AY19" s="77"/>
      <c r="AZ19" s="75"/>
      <c r="BA19" s="76"/>
      <c r="BB19" s="76"/>
      <c r="BC19" s="76"/>
      <c r="BD19" s="76"/>
      <c r="BE19" s="77"/>
      <c r="BF19" s="75"/>
      <c r="BG19" s="77"/>
      <c r="BH19" s="75"/>
      <c r="BI19" s="77"/>
      <c r="BJ19" s="75"/>
      <c r="BK19" s="77"/>
      <c r="BL19" s="75"/>
      <c r="BM19" s="77"/>
      <c r="BN19" s="75"/>
      <c r="BO19" s="77"/>
      <c r="BP19" s="75"/>
      <c r="BQ19" s="77"/>
      <c r="BR19" s="75"/>
      <c r="BS19" s="77"/>
      <c r="BT19" s="13"/>
      <c r="BU19" s="14"/>
      <c r="BV19" s="41"/>
    </row>
    <row r="20" spans="1:74" ht="15" customHeight="1" thickBot="1" x14ac:dyDescent="0.2">
      <c r="A20" s="37"/>
      <c r="B20" s="16"/>
      <c r="C20" s="13"/>
      <c r="D20" s="84" t="s">
        <v>17</v>
      </c>
      <c r="E20" s="84"/>
      <c r="F20" s="84"/>
      <c r="G20" s="84"/>
      <c r="H20" s="84"/>
      <c r="I20" s="13"/>
      <c r="J20" s="167">
        <f>SUM(O20,T20,Y20)</f>
        <v>6</v>
      </c>
      <c r="K20" s="168"/>
      <c r="L20" s="168"/>
      <c r="M20" s="169"/>
      <c r="N20" s="6" t="s">
        <v>19</v>
      </c>
      <c r="O20" s="142">
        <f>$G$13</f>
        <v>5</v>
      </c>
      <c r="P20" s="143"/>
      <c r="Q20" s="143"/>
      <c r="R20" s="144"/>
      <c r="S20" s="6" t="s">
        <v>20</v>
      </c>
      <c r="T20" s="142">
        <f>$G$8</f>
        <v>1</v>
      </c>
      <c r="U20" s="143"/>
      <c r="V20" s="143"/>
      <c r="W20" s="144"/>
      <c r="X20" s="6" t="s">
        <v>20</v>
      </c>
      <c r="Y20" s="142">
        <f>VLOOKUP(backyard!$D$11,backyard!$G$1:$T$66,13)</f>
        <v>0</v>
      </c>
      <c r="Z20" s="143"/>
      <c r="AA20" s="143"/>
      <c r="AB20" s="144"/>
      <c r="AC20" s="13"/>
      <c r="AD20" s="13"/>
      <c r="AE20" s="13"/>
      <c r="AF20" s="13"/>
      <c r="AG20" s="13"/>
      <c r="AH20" s="13"/>
      <c r="AI20" s="13"/>
      <c r="AJ20" s="14"/>
      <c r="AK20" s="28"/>
      <c r="AL20" s="23"/>
      <c r="AM20" s="16"/>
      <c r="AN20" s="13"/>
      <c r="AO20" s="117"/>
      <c r="AP20" s="118"/>
      <c r="AQ20" s="118"/>
      <c r="AR20" s="118"/>
      <c r="AS20" s="118"/>
      <c r="AT20" s="118"/>
      <c r="AU20" s="118"/>
      <c r="AV20" s="118"/>
      <c r="AW20" s="119"/>
      <c r="AX20" s="75"/>
      <c r="AY20" s="77"/>
      <c r="AZ20" s="75"/>
      <c r="BA20" s="76"/>
      <c r="BB20" s="76"/>
      <c r="BC20" s="76"/>
      <c r="BD20" s="76"/>
      <c r="BE20" s="77"/>
      <c r="BF20" s="75"/>
      <c r="BG20" s="77"/>
      <c r="BH20" s="75"/>
      <c r="BI20" s="77"/>
      <c r="BJ20" s="75"/>
      <c r="BK20" s="77"/>
      <c r="BL20" s="75"/>
      <c r="BM20" s="77"/>
      <c r="BN20" s="75"/>
      <c r="BO20" s="77"/>
      <c r="BP20" s="75"/>
      <c r="BQ20" s="77"/>
      <c r="BR20" s="75"/>
      <c r="BS20" s="77"/>
      <c r="BT20" s="13"/>
      <c r="BU20" s="14"/>
      <c r="BV20" s="41"/>
    </row>
    <row r="21" spans="1:74" ht="15" customHeight="1" thickBot="1" x14ac:dyDescent="0.2">
      <c r="A21" s="37"/>
      <c r="B21" s="16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81" t="s">
        <v>23</v>
      </c>
      <c r="P21" s="81"/>
      <c r="Q21" s="81"/>
      <c r="R21" s="81"/>
      <c r="S21" s="13"/>
      <c r="T21" s="82" t="s">
        <v>24</v>
      </c>
      <c r="U21" s="83"/>
      <c r="V21" s="83"/>
      <c r="W21" s="83"/>
      <c r="X21" s="13"/>
      <c r="Y21" s="81" t="s">
        <v>41</v>
      </c>
      <c r="Z21" s="81"/>
      <c r="AA21" s="81"/>
      <c r="AB21" s="81"/>
      <c r="AC21" s="13"/>
      <c r="AD21" s="13"/>
      <c r="AE21" s="13"/>
      <c r="AF21" s="13"/>
      <c r="AG21" s="13"/>
      <c r="AH21" s="13"/>
      <c r="AI21" s="13"/>
      <c r="AJ21" s="14"/>
      <c r="AK21" s="28"/>
      <c r="AL21" s="23"/>
      <c r="AM21" s="16"/>
      <c r="AN21" s="13"/>
      <c r="AO21" s="117"/>
      <c r="AP21" s="118"/>
      <c r="AQ21" s="118"/>
      <c r="AR21" s="118"/>
      <c r="AS21" s="118"/>
      <c r="AT21" s="118"/>
      <c r="AU21" s="118"/>
      <c r="AV21" s="118"/>
      <c r="AW21" s="119"/>
      <c r="AX21" s="75"/>
      <c r="AY21" s="77"/>
      <c r="AZ21" s="75"/>
      <c r="BA21" s="76"/>
      <c r="BB21" s="76"/>
      <c r="BC21" s="76"/>
      <c r="BD21" s="76"/>
      <c r="BE21" s="77"/>
      <c r="BF21" s="75"/>
      <c r="BG21" s="77"/>
      <c r="BH21" s="75"/>
      <c r="BI21" s="77"/>
      <c r="BJ21" s="75"/>
      <c r="BK21" s="77"/>
      <c r="BL21" s="75"/>
      <c r="BM21" s="77"/>
      <c r="BN21" s="75"/>
      <c r="BO21" s="77"/>
      <c r="BP21" s="75"/>
      <c r="BQ21" s="77"/>
      <c r="BR21" s="75"/>
      <c r="BS21" s="77"/>
      <c r="BT21" s="13"/>
      <c r="BU21" s="14"/>
      <c r="BV21" s="41"/>
    </row>
    <row r="22" spans="1:74" ht="15" customHeight="1" thickBot="1" x14ac:dyDescent="0.2">
      <c r="A22" s="37"/>
      <c r="B22" s="16"/>
      <c r="C22" s="13"/>
      <c r="D22" s="84" t="s">
        <v>18</v>
      </c>
      <c r="E22" s="84"/>
      <c r="F22" s="84"/>
      <c r="G22" s="84"/>
      <c r="H22" s="84"/>
      <c r="I22" s="13"/>
      <c r="J22" s="167">
        <f>SUM(O22,T22,Y22)</f>
        <v>6</v>
      </c>
      <c r="K22" s="168"/>
      <c r="L22" s="168"/>
      <c r="M22" s="169"/>
      <c r="N22" s="6" t="s">
        <v>19</v>
      </c>
      <c r="O22" s="142">
        <f>$G$14</f>
        <v>5</v>
      </c>
      <c r="P22" s="143"/>
      <c r="Q22" s="143"/>
      <c r="R22" s="144"/>
      <c r="S22" s="6" t="s">
        <v>20</v>
      </c>
      <c r="T22" s="142">
        <f>$G$8</f>
        <v>1</v>
      </c>
      <c r="U22" s="143"/>
      <c r="V22" s="143"/>
      <c r="W22" s="144"/>
      <c r="X22" s="6" t="s">
        <v>20</v>
      </c>
      <c r="Y22" s="142">
        <f>VLOOKUP(backyard!$D$11,backyard!$G$1:$T$66,14)</f>
        <v>0</v>
      </c>
      <c r="Z22" s="143"/>
      <c r="AA22" s="143"/>
      <c r="AB22" s="144"/>
      <c r="AC22" s="13"/>
      <c r="AD22" s="13"/>
      <c r="AE22" s="13"/>
      <c r="AF22" s="13"/>
      <c r="AG22" s="13"/>
      <c r="AH22" s="13"/>
      <c r="AI22" s="13"/>
      <c r="AJ22" s="14"/>
      <c r="AK22" s="28"/>
      <c r="AL22" s="23"/>
      <c r="AM22" s="16"/>
      <c r="AN22" s="13"/>
      <c r="AO22" s="117"/>
      <c r="AP22" s="118"/>
      <c r="AQ22" s="118"/>
      <c r="AR22" s="118"/>
      <c r="AS22" s="118"/>
      <c r="AT22" s="118"/>
      <c r="AU22" s="118"/>
      <c r="AV22" s="118"/>
      <c r="AW22" s="119"/>
      <c r="AX22" s="75"/>
      <c r="AY22" s="77"/>
      <c r="AZ22" s="75"/>
      <c r="BA22" s="76"/>
      <c r="BB22" s="76"/>
      <c r="BC22" s="76"/>
      <c r="BD22" s="76"/>
      <c r="BE22" s="77"/>
      <c r="BF22" s="75"/>
      <c r="BG22" s="77"/>
      <c r="BH22" s="75"/>
      <c r="BI22" s="77"/>
      <c r="BJ22" s="75"/>
      <c r="BK22" s="77"/>
      <c r="BL22" s="75"/>
      <c r="BM22" s="77"/>
      <c r="BN22" s="75"/>
      <c r="BO22" s="77"/>
      <c r="BP22" s="75"/>
      <c r="BQ22" s="77"/>
      <c r="BR22" s="75"/>
      <c r="BS22" s="77"/>
      <c r="BT22" s="13"/>
      <c r="BU22" s="14"/>
      <c r="BV22" s="41"/>
    </row>
    <row r="23" spans="1:74" ht="15" customHeight="1" x14ac:dyDescent="0.15">
      <c r="A23" s="37"/>
      <c r="B23" s="16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4"/>
      <c r="AK23" s="28"/>
      <c r="AL23" s="23"/>
      <c r="AM23" s="16"/>
      <c r="AN23" s="13"/>
      <c r="AO23" s="117"/>
      <c r="AP23" s="118"/>
      <c r="AQ23" s="118"/>
      <c r="AR23" s="118"/>
      <c r="AS23" s="118"/>
      <c r="AT23" s="118"/>
      <c r="AU23" s="118"/>
      <c r="AV23" s="118"/>
      <c r="AW23" s="119"/>
      <c r="AX23" s="75"/>
      <c r="AY23" s="77"/>
      <c r="AZ23" s="75"/>
      <c r="BA23" s="76"/>
      <c r="BB23" s="76"/>
      <c r="BC23" s="76"/>
      <c r="BD23" s="76"/>
      <c r="BE23" s="77"/>
      <c r="BF23" s="75"/>
      <c r="BG23" s="77"/>
      <c r="BH23" s="75"/>
      <c r="BI23" s="77"/>
      <c r="BJ23" s="75"/>
      <c r="BK23" s="77"/>
      <c r="BL23" s="75"/>
      <c r="BM23" s="77"/>
      <c r="BN23" s="75"/>
      <c r="BO23" s="77"/>
      <c r="BP23" s="75"/>
      <c r="BQ23" s="77"/>
      <c r="BR23" s="75"/>
      <c r="BS23" s="77"/>
      <c r="BT23" s="13"/>
      <c r="BU23" s="14"/>
      <c r="BV23" s="41"/>
    </row>
    <row r="24" spans="1:74" ht="15" customHeight="1" x14ac:dyDescent="0.15">
      <c r="A24" s="37"/>
      <c r="B24" s="16"/>
      <c r="C24" s="13"/>
      <c r="D24" s="100" t="s">
        <v>25</v>
      </c>
      <c r="E24" s="100"/>
      <c r="F24" s="100"/>
      <c r="G24" s="100"/>
      <c r="H24" s="100"/>
      <c r="I24" s="100"/>
      <c r="J24" s="100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4"/>
      <c r="AK24" s="28"/>
      <c r="AL24" s="23"/>
      <c r="AM24" s="16"/>
      <c r="AN24" s="13"/>
      <c r="AO24" s="34" t="s">
        <v>114</v>
      </c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4"/>
      <c r="BV24" s="41"/>
    </row>
    <row r="25" spans="1:74" ht="15" customHeight="1" thickBot="1" x14ac:dyDescent="0.2">
      <c r="A25" s="37"/>
      <c r="B25" s="16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81" t="s">
        <v>23</v>
      </c>
      <c r="P25" s="81"/>
      <c r="Q25" s="81"/>
      <c r="R25" s="81"/>
      <c r="S25" s="13"/>
      <c r="T25" s="82" t="s">
        <v>24</v>
      </c>
      <c r="U25" s="83"/>
      <c r="V25" s="83"/>
      <c r="W25" s="83"/>
      <c r="X25" s="13"/>
      <c r="Y25" s="81" t="s">
        <v>34</v>
      </c>
      <c r="Z25" s="81"/>
      <c r="AA25" s="81"/>
      <c r="AB25" s="81"/>
      <c r="AC25" s="13"/>
      <c r="AD25" s="13"/>
      <c r="AE25" s="13"/>
      <c r="AF25" s="13"/>
      <c r="AG25" s="13"/>
      <c r="AH25" s="13"/>
      <c r="AI25" s="13"/>
      <c r="AJ25" s="14"/>
      <c r="AK25" s="28"/>
      <c r="AL25" s="23"/>
      <c r="AM25" s="16"/>
      <c r="AN25" s="13"/>
      <c r="AO25" s="100" t="s">
        <v>86</v>
      </c>
      <c r="AP25" s="100"/>
      <c r="AQ25" s="100"/>
      <c r="AR25" s="100"/>
      <c r="AS25" s="100"/>
      <c r="AT25" s="100"/>
      <c r="AU25" s="100"/>
      <c r="AV25" s="13"/>
      <c r="AW25" s="3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00" t="s">
        <v>106</v>
      </c>
      <c r="BN25" s="100"/>
      <c r="BO25" s="100"/>
      <c r="BP25" s="100"/>
      <c r="BQ25" s="100"/>
      <c r="BR25" s="100"/>
      <c r="BS25" s="100"/>
      <c r="BT25" s="13"/>
      <c r="BU25" s="14"/>
      <c r="BV25" s="41"/>
    </row>
    <row r="26" spans="1:74" ht="15" customHeight="1" thickBot="1" x14ac:dyDescent="0.2">
      <c r="A26" s="37"/>
      <c r="B26" s="16"/>
      <c r="C26" s="13"/>
      <c r="D26" s="84" t="s">
        <v>26</v>
      </c>
      <c r="E26" s="84"/>
      <c r="F26" s="84"/>
      <c r="G26" s="84"/>
      <c r="H26" s="84"/>
      <c r="I26" s="13"/>
      <c r="J26" s="167">
        <f>SUM(O26,T26,Y26)</f>
        <v>6</v>
      </c>
      <c r="K26" s="168"/>
      <c r="L26" s="168"/>
      <c r="M26" s="169"/>
      <c r="N26" s="6" t="s">
        <v>19</v>
      </c>
      <c r="O26" s="142">
        <f>$G$14</f>
        <v>5</v>
      </c>
      <c r="P26" s="143"/>
      <c r="Q26" s="143"/>
      <c r="R26" s="144"/>
      <c r="S26" s="6" t="s">
        <v>20</v>
      </c>
      <c r="T26" s="142">
        <f>$G$8</f>
        <v>1</v>
      </c>
      <c r="U26" s="143"/>
      <c r="V26" s="143"/>
      <c r="W26" s="144"/>
      <c r="X26" s="6" t="s">
        <v>20</v>
      </c>
      <c r="Y26" s="150"/>
      <c r="Z26" s="170"/>
      <c r="AA26" s="170"/>
      <c r="AB26" s="151"/>
      <c r="AC26" s="13"/>
      <c r="AD26" s="13"/>
      <c r="AE26" s="13"/>
      <c r="AF26" s="13"/>
      <c r="AG26" s="13"/>
      <c r="AH26" s="13"/>
      <c r="AI26" s="13"/>
      <c r="AJ26" s="14"/>
      <c r="AK26" s="28"/>
      <c r="AL26" s="23"/>
      <c r="AM26" s="16"/>
      <c r="AN26" s="13"/>
      <c r="AO26" s="131" t="s">
        <v>56</v>
      </c>
      <c r="AP26" s="132"/>
      <c r="AQ26" s="132"/>
      <c r="AR26" s="132"/>
      <c r="AS26" s="132"/>
      <c r="AT26" s="132"/>
      <c r="AU26" s="132"/>
      <c r="AV26" s="132"/>
      <c r="AW26" s="133"/>
      <c r="AX26" s="134" t="s">
        <v>77</v>
      </c>
      <c r="AY26" s="135"/>
      <c r="AZ26" s="134" t="s">
        <v>78</v>
      </c>
      <c r="BA26" s="136"/>
      <c r="BB26" s="136"/>
      <c r="BC26" s="136"/>
      <c r="BD26" s="136"/>
      <c r="BE26" s="135"/>
      <c r="BF26" s="137" t="s">
        <v>87</v>
      </c>
      <c r="BG26" s="128"/>
      <c r="BH26" s="137" t="s">
        <v>85</v>
      </c>
      <c r="BI26" s="128"/>
      <c r="BJ26" s="127" t="s">
        <v>84</v>
      </c>
      <c r="BK26" s="128"/>
      <c r="BL26" s="13"/>
      <c r="BM26" s="131" t="s">
        <v>105</v>
      </c>
      <c r="BN26" s="136"/>
      <c r="BO26" s="136"/>
      <c r="BP26" s="136"/>
      <c r="BQ26" s="136"/>
      <c r="BR26" s="136"/>
      <c r="BS26" s="135"/>
      <c r="BT26" s="13"/>
      <c r="BU26" s="14"/>
      <c r="BV26" s="41"/>
    </row>
    <row r="27" spans="1:74" ht="15" customHeight="1" thickBot="1" x14ac:dyDescent="0.2">
      <c r="A27" s="37"/>
      <c r="B27" s="16"/>
      <c r="C27" s="13"/>
      <c r="D27" s="13"/>
      <c r="E27" s="13"/>
      <c r="F27" s="13"/>
      <c r="G27" s="13"/>
      <c r="H27" s="13"/>
      <c r="I27" s="13"/>
      <c r="J27" s="107" t="s">
        <v>30</v>
      </c>
      <c r="K27" s="107"/>
      <c r="L27" s="107"/>
      <c r="M27" s="107"/>
      <c r="N27" s="13"/>
      <c r="O27" s="81" t="s">
        <v>31</v>
      </c>
      <c r="P27" s="81"/>
      <c r="Q27" s="81"/>
      <c r="R27" s="81"/>
      <c r="S27" s="13"/>
      <c r="T27" s="82" t="s">
        <v>24</v>
      </c>
      <c r="U27" s="83"/>
      <c r="V27" s="83"/>
      <c r="W27" s="83"/>
      <c r="X27" s="13"/>
      <c r="Y27" s="81" t="s">
        <v>34</v>
      </c>
      <c r="Z27" s="81"/>
      <c r="AA27" s="81"/>
      <c r="AB27" s="81"/>
      <c r="AC27" s="13"/>
      <c r="AD27" s="13"/>
      <c r="AE27" s="13"/>
      <c r="AF27" s="13"/>
      <c r="AG27" s="13"/>
      <c r="AH27" s="13"/>
      <c r="AI27" s="13"/>
      <c r="AJ27" s="14"/>
      <c r="AK27" s="1"/>
      <c r="AL27" s="23"/>
      <c r="AM27" s="16"/>
      <c r="AN27" s="13"/>
      <c r="AO27" s="121" t="str">
        <f>CONCATENATE("素手（体力",X13,"）")</f>
        <v>素手（体力5）</v>
      </c>
      <c r="AP27" s="122"/>
      <c r="AQ27" s="122"/>
      <c r="AR27" s="122"/>
      <c r="AS27" s="122"/>
      <c r="AT27" s="122"/>
      <c r="AU27" s="122"/>
      <c r="AV27" s="122"/>
      <c r="AW27" s="123"/>
      <c r="AX27" s="129">
        <f>IF($X$13&lt;7,1,IF($X$13&lt;10,2,3))</f>
        <v>1</v>
      </c>
      <c r="AY27" s="130"/>
      <c r="AZ27" s="129" t="s">
        <v>88</v>
      </c>
      <c r="BA27" s="138"/>
      <c r="BB27" s="138"/>
      <c r="BC27" s="138"/>
      <c r="BD27" s="138"/>
      <c r="BE27" s="130"/>
      <c r="BF27" s="129" t="s">
        <v>89</v>
      </c>
      <c r="BG27" s="130"/>
      <c r="BH27" s="129" t="s">
        <v>90</v>
      </c>
      <c r="BI27" s="130"/>
      <c r="BJ27" s="129" t="s">
        <v>90</v>
      </c>
      <c r="BK27" s="130"/>
      <c r="BL27" s="13"/>
      <c r="BM27" s="114"/>
      <c r="BN27" s="115"/>
      <c r="BO27" s="115"/>
      <c r="BP27" s="115"/>
      <c r="BQ27" s="115"/>
      <c r="BR27" s="115"/>
      <c r="BS27" s="116"/>
      <c r="BT27" s="13"/>
      <c r="BU27" s="14"/>
      <c r="BV27" s="41"/>
    </row>
    <row r="28" spans="1:74" ht="15" customHeight="1" thickBot="1" x14ac:dyDescent="0.2">
      <c r="A28" s="37"/>
      <c r="B28" s="16"/>
      <c r="C28" s="13"/>
      <c r="D28" s="84" t="s">
        <v>27</v>
      </c>
      <c r="E28" s="84"/>
      <c r="F28" s="84"/>
      <c r="G28" s="84"/>
      <c r="H28" s="84"/>
      <c r="I28" s="13"/>
      <c r="J28" s="167">
        <f>SUM(O28,T28,Y28)</f>
        <v>11</v>
      </c>
      <c r="K28" s="168"/>
      <c r="L28" s="168"/>
      <c r="M28" s="169"/>
      <c r="N28" s="6" t="s">
        <v>19</v>
      </c>
      <c r="O28" s="142">
        <f>$X$13*2</f>
        <v>10</v>
      </c>
      <c r="P28" s="143"/>
      <c r="Q28" s="143"/>
      <c r="R28" s="144"/>
      <c r="S28" s="6" t="s">
        <v>20</v>
      </c>
      <c r="T28" s="142">
        <f>$G$8</f>
        <v>1</v>
      </c>
      <c r="U28" s="143"/>
      <c r="V28" s="143"/>
      <c r="W28" s="144"/>
      <c r="X28" s="6" t="s">
        <v>20</v>
      </c>
      <c r="Y28" s="150"/>
      <c r="Z28" s="170"/>
      <c r="AA28" s="170"/>
      <c r="AB28" s="151"/>
      <c r="AC28" s="13"/>
      <c r="AD28" s="13"/>
      <c r="AE28" s="13"/>
      <c r="AF28" s="13"/>
      <c r="AG28" s="13"/>
      <c r="AH28" s="13"/>
      <c r="AI28" s="13"/>
      <c r="AJ28" s="14"/>
      <c r="AK28" s="28"/>
      <c r="AL28" s="23"/>
      <c r="AM28" s="16"/>
      <c r="AN28" s="13"/>
      <c r="AO28" s="117"/>
      <c r="AP28" s="118"/>
      <c r="AQ28" s="118"/>
      <c r="AR28" s="118"/>
      <c r="AS28" s="118"/>
      <c r="AT28" s="118"/>
      <c r="AU28" s="118"/>
      <c r="AV28" s="118"/>
      <c r="AW28" s="119"/>
      <c r="AX28" s="75"/>
      <c r="AY28" s="77"/>
      <c r="AZ28" s="75"/>
      <c r="BA28" s="120"/>
      <c r="BB28" s="120"/>
      <c r="BC28" s="120"/>
      <c r="BD28" s="120"/>
      <c r="BE28" s="77"/>
      <c r="BF28" s="75"/>
      <c r="BG28" s="77"/>
      <c r="BH28" s="75"/>
      <c r="BI28" s="77"/>
      <c r="BJ28" s="75"/>
      <c r="BK28" s="77"/>
      <c r="BL28" s="13"/>
      <c r="BM28" s="114"/>
      <c r="BN28" s="115"/>
      <c r="BO28" s="115"/>
      <c r="BP28" s="115"/>
      <c r="BQ28" s="115"/>
      <c r="BR28" s="115"/>
      <c r="BS28" s="116"/>
      <c r="BT28" s="13"/>
      <c r="BU28" s="14"/>
      <c r="BV28" s="41"/>
    </row>
    <row r="29" spans="1:74" ht="15" customHeight="1" thickBot="1" x14ac:dyDescent="0.2">
      <c r="A29" s="37"/>
      <c r="B29" s="16"/>
      <c r="C29" s="13"/>
      <c r="D29" s="13"/>
      <c r="E29" s="13"/>
      <c r="F29" s="13"/>
      <c r="G29" s="13"/>
      <c r="H29" s="13"/>
      <c r="I29" s="13"/>
      <c r="J29" s="107" t="s">
        <v>30</v>
      </c>
      <c r="K29" s="107"/>
      <c r="L29" s="107"/>
      <c r="M29" s="107"/>
      <c r="N29" s="13"/>
      <c r="O29" s="81" t="s">
        <v>32</v>
      </c>
      <c r="P29" s="81"/>
      <c r="Q29" s="81"/>
      <c r="R29" s="81"/>
      <c r="S29" s="13"/>
      <c r="T29" s="82" t="s">
        <v>24</v>
      </c>
      <c r="U29" s="83"/>
      <c r="V29" s="83"/>
      <c r="W29" s="83"/>
      <c r="X29" s="13"/>
      <c r="Y29" s="81" t="s">
        <v>34</v>
      </c>
      <c r="Z29" s="81"/>
      <c r="AA29" s="81"/>
      <c r="AB29" s="81"/>
      <c r="AC29" s="13"/>
      <c r="AD29" s="13"/>
      <c r="AE29" s="13"/>
      <c r="AF29" s="13"/>
      <c r="AG29" s="13"/>
      <c r="AH29" s="13"/>
      <c r="AI29" s="13"/>
      <c r="AJ29" s="14"/>
      <c r="AK29" s="28"/>
      <c r="AL29" s="23"/>
      <c r="AM29" s="16"/>
      <c r="AN29" s="13"/>
      <c r="AO29" s="117"/>
      <c r="AP29" s="118"/>
      <c r="AQ29" s="118"/>
      <c r="AR29" s="118"/>
      <c r="AS29" s="118"/>
      <c r="AT29" s="118"/>
      <c r="AU29" s="118"/>
      <c r="AV29" s="118"/>
      <c r="AW29" s="119"/>
      <c r="AX29" s="75"/>
      <c r="AY29" s="77"/>
      <c r="AZ29" s="75"/>
      <c r="BA29" s="120"/>
      <c r="BB29" s="120"/>
      <c r="BC29" s="120"/>
      <c r="BD29" s="120"/>
      <c r="BE29" s="77"/>
      <c r="BF29" s="75"/>
      <c r="BG29" s="77"/>
      <c r="BH29" s="75"/>
      <c r="BI29" s="77"/>
      <c r="BJ29" s="75"/>
      <c r="BK29" s="77"/>
      <c r="BL29" s="13"/>
      <c r="BM29" s="114"/>
      <c r="BN29" s="115"/>
      <c r="BO29" s="115"/>
      <c r="BP29" s="115"/>
      <c r="BQ29" s="115"/>
      <c r="BR29" s="115"/>
      <c r="BS29" s="116"/>
      <c r="BT29" s="13"/>
      <c r="BU29" s="14"/>
      <c r="BV29" s="41"/>
    </row>
    <row r="30" spans="1:74" ht="15" customHeight="1" thickBot="1" x14ac:dyDescent="0.2">
      <c r="A30" s="37"/>
      <c r="B30" s="16"/>
      <c r="C30" s="13"/>
      <c r="D30" s="84" t="s">
        <v>28</v>
      </c>
      <c r="E30" s="84"/>
      <c r="F30" s="84"/>
      <c r="G30" s="84"/>
      <c r="H30" s="84"/>
      <c r="I30" s="13"/>
      <c r="J30" s="167">
        <f>SUM(O30,T30,Y30)</f>
        <v>6</v>
      </c>
      <c r="K30" s="168"/>
      <c r="L30" s="168"/>
      <c r="M30" s="169"/>
      <c r="N30" s="6" t="s">
        <v>19</v>
      </c>
      <c r="O30" s="142">
        <v>5</v>
      </c>
      <c r="P30" s="143"/>
      <c r="Q30" s="143"/>
      <c r="R30" s="144"/>
      <c r="S30" s="6" t="s">
        <v>20</v>
      </c>
      <c r="T30" s="142">
        <f>$G$8</f>
        <v>1</v>
      </c>
      <c r="U30" s="143"/>
      <c r="V30" s="143"/>
      <c r="W30" s="144"/>
      <c r="X30" s="6" t="s">
        <v>20</v>
      </c>
      <c r="Y30" s="150"/>
      <c r="Z30" s="170"/>
      <c r="AA30" s="170"/>
      <c r="AB30" s="151"/>
      <c r="AC30" s="13"/>
      <c r="AD30" s="13"/>
      <c r="AE30" s="13"/>
      <c r="AF30" s="13"/>
      <c r="AG30" s="13"/>
      <c r="AH30" s="13"/>
      <c r="AI30" s="13"/>
      <c r="AJ30" s="14"/>
      <c r="AK30" s="28"/>
      <c r="AL30" s="23"/>
      <c r="AM30" s="16"/>
      <c r="AN30" s="13"/>
      <c r="AO30" s="117"/>
      <c r="AP30" s="118"/>
      <c r="AQ30" s="118"/>
      <c r="AR30" s="118"/>
      <c r="AS30" s="118"/>
      <c r="AT30" s="118"/>
      <c r="AU30" s="118"/>
      <c r="AV30" s="118"/>
      <c r="AW30" s="119"/>
      <c r="AX30" s="75"/>
      <c r="AY30" s="77"/>
      <c r="AZ30" s="75"/>
      <c r="BA30" s="120"/>
      <c r="BB30" s="120"/>
      <c r="BC30" s="120"/>
      <c r="BD30" s="120"/>
      <c r="BE30" s="77"/>
      <c r="BF30" s="75"/>
      <c r="BG30" s="77"/>
      <c r="BH30" s="75"/>
      <c r="BI30" s="77"/>
      <c r="BJ30" s="75"/>
      <c r="BK30" s="77"/>
      <c r="BL30" s="13"/>
      <c r="BM30" s="114"/>
      <c r="BN30" s="115"/>
      <c r="BO30" s="115"/>
      <c r="BP30" s="115"/>
      <c r="BQ30" s="115"/>
      <c r="BR30" s="115"/>
      <c r="BS30" s="116"/>
      <c r="BT30" s="13"/>
      <c r="BU30" s="14"/>
      <c r="BV30" s="41"/>
    </row>
    <row r="31" spans="1:74" ht="15" customHeight="1" thickBot="1" x14ac:dyDescent="0.2">
      <c r="A31" s="37"/>
      <c r="B31" s="16"/>
      <c r="C31" s="13"/>
      <c r="D31" s="13"/>
      <c r="E31" s="13"/>
      <c r="F31" s="13"/>
      <c r="G31" s="13"/>
      <c r="H31" s="13"/>
      <c r="I31" s="13"/>
      <c r="J31" s="107" t="s">
        <v>30</v>
      </c>
      <c r="K31" s="107"/>
      <c r="L31" s="107"/>
      <c r="M31" s="107"/>
      <c r="N31" s="13"/>
      <c r="O31" s="81" t="s">
        <v>33</v>
      </c>
      <c r="P31" s="81"/>
      <c r="Q31" s="81"/>
      <c r="R31" s="81"/>
      <c r="S31" s="13"/>
      <c r="T31" s="82" t="s">
        <v>24</v>
      </c>
      <c r="U31" s="83"/>
      <c r="V31" s="83"/>
      <c r="W31" s="83"/>
      <c r="X31" s="13"/>
      <c r="Y31" s="81" t="s">
        <v>34</v>
      </c>
      <c r="Z31" s="81"/>
      <c r="AA31" s="81"/>
      <c r="AB31" s="81"/>
      <c r="AC31" s="13"/>
      <c r="AD31" s="13"/>
      <c r="AE31" s="13"/>
      <c r="AF31" s="13"/>
      <c r="AG31" s="13"/>
      <c r="AH31" s="13"/>
      <c r="AI31" s="13"/>
      <c r="AJ31" s="14"/>
      <c r="AK31" s="28"/>
      <c r="AL31" s="23"/>
      <c r="AM31" s="16"/>
      <c r="AN31" s="13"/>
      <c r="AO31" s="117"/>
      <c r="AP31" s="118"/>
      <c r="AQ31" s="118"/>
      <c r="AR31" s="118"/>
      <c r="AS31" s="118"/>
      <c r="AT31" s="118"/>
      <c r="AU31" s="118"/>
      <c r="AV31" s="118"/>
      <c r="AW31" s="119"/>
      <c r="AX31" s="75"/>
      <c r="AY31" s="77"/>
      <c r="AZ31" s="75"/>
      <c r="BA31" s="120"/>
      <c r="BB31" s="120"/>
      <c r="BC31" s="120"/>
      <c r="BD31" s="120"/>
      <c r="BE31" s="77"/>
      <c r="BF31" s="75"/>
      <c r="BG31" s="77"/>
      <c r="BH31" s="75"/>
      <c r="BI31" s="77"/>
      <c r="BJ31" s="75"/>
      <c r="BK31" s="77"/>
      <c r="BL31" s="13"/>
      <c r="BM31" s="114"/>
      <c r="BN31" s="115"/>
      <c r="BO31" s="115"/>
      <c r="BP31" s="115"/>
      <c r="BQ31" s="115"/>
      <c r="BR31" s="115"/>
      <c r="BS31" s="116"/>
      <c r="BT31" s="13"/>
      <c r="BU31" s="14"/>
      <c r="BV31" s="41"/>
    </row>
    <row r="32" spans="1:74" ht="15" customHeight="1" thickBot="1" x14ac:dyDescent="0.2">
      <c r="A32" s="37"/>
      <c r="B32" s="16"/>
      <c r="C32" s="13"/>
      <c r="D32" s="84" t="s">
        <v>29</v>
      </c>
      <c r="E32" s="84"/>
      <c r="F32" s="84"/>
      <c r="G32" s="84"/>
      <c r="H32" s="84"/>
      <c r="I32" s="13"/>
      <c r="J32" s="167">
        <f>SUM(O32,T32,Y32)</f>
        <v>6</v>
      </c>
      <c r="K32" s="168"/>
      <c r="L32" s="168"/>
      <c r="M32" s="169"/>
      <c r="N32" s="6" t="s">
        <v>19</v>
      </c>
      <c r="O32" s="142">
        <f>$X$12</f>
        <v>5</v>
      </c>
      <c r="P32" s="143"/>
      <c r="Q32" s="143"/>
      <c r="R32" s="144"/>
      <c r="S32" s="6" t="s">
        <v>20</v>
      </c>
      <c r="T32" s="142">
        <f>$G$8</f>
        <v>1</v>
      </c>
      <c r="U32" s="143"/>
      <c r="V32" s="143"/>
      <c r="W32" s="144"/>
      <c r="X32" s="6" t="s">
        <v>20</v>
      </c>
      <c r="Y32" s="150"/>
      <c r="Z32" s="170"/>
      <c r="AA32" s="170"/>
      <c r="AB32" s="151"/>
      <c r="AC32" s="13"/>
      <c r="AD32" s="13"/>
      <c r="AE32" s="13"/>
      <c r="AF32" s="13"/>
      <c r="AG32" s="13"/>
      <c r="AH32" s="13"/>
      <c r="AI32" s="13"/>
      <c r="AJ32" s="14"/>
      <c r="AK32" s="28"/>
      <c r="AL32" s="23"/>
      <c r="AM32" s="16"/>
      <c r="AN32" s="13"/>
      <c r="AO32" s="117"/>
      <c r="AP32" s="118"/>
      <c r="AQ32" s="118"/>
      <c r="AR32" s="118"/>
      <c r="AS32" s="118"/>
      <c r="AT32" s="118"/>
      <c r="AU32" s="118"/>
      <c r="AV32" s="118"/>
      <c r="AW32" s="119"/>
      <c r="AX32" s="75"/>
      <c r="AY32" s="77"/>
      <c r="AZ32" s="75"/>
      <c r="BA32" s="120"/>
      <c r="BB32" s="120"/>
      <c r="BC32" s="120"/>
      <c r="BD32" s="120"/>
      <c r="BE32" s="77"/>
      <c r="BF32" s="75"/>
      <c r="BG32" s="77"/>
      <c r="BH32" s="75"/>
      <c r="BI32" s="77"/>
      <c r="BJ32" s="75"/>
      <c r="BK32" s="77"/>
      <c r="BL32" s="13"/>
      <c r="BM32" s="114"/>
      <c r="BN32" s="115"/>
      <c r="BO32" s="115"/>
      <c r="BP32" s="115"/>
      <c r="BQ32" s="115"/>
      <c r="BR32" s="115"/>
      <c r="BS32" s="116"/>
      <c r="BT32" s="13"/>
      <c r="BU32" s="14"/>
      <c r="BV32" s="41"/>
    </row>
    <row r="33" spans="1:74" ht="15" customHeight="1" x14ac:dyDescent="0.15">
      <c r="A33" s="37"/>
      <c r="B33" s="16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4"/>
      <c r="AK33" s="28"/>
      <c r="AL33" s="23"/>
      <c r="AM33" s="16"/>
      <c r="AN33" s="13"/>
      <c r="AO33" s="34" t="s">
        <v>115</v>
      </c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4"/>
      <c r="BV33" s="41"/>
    </row>
    <row r="34" spans="1:74" ht="15" customHeight="1" x14ac:dyDescent="0.15">
      <c r="A34" s="37"/>
      <c r="B34" s="16"/>
      <c r="C34" s="13"/>
      <c r="D34" s="100" t="s">
        <v>35</v>
      </c>
      <c r="E34" s="100"/>
      <c r="F34" s="100"/>
      <c r="G34" s="100"/>
      <c r="H34" s="100"/>
      <c r="I34" s="100"/>
      <c r="J34" s="100"/>
      <c r="K34" s="13"/>
      <c r="L34" s="65" t="s">
        <v>109</v>
      </c>
      <c r="M34" s="65"/>
      <c r="N34" s="65"/>
      <c r="O34" s="65"/>
      <c r="P34" s="125">
        <f>backyard!D24-SUM(AI36:AI53)</f>
        <v>3</v>
      </c>
      <c r="Q34" s="126"/>
      <c r="R34" s="35" t="s">
        <v>116</v>
      </c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4"/>
      <c r="AK34" s="28"/>
      <c r="AL34" s="23"/>
      <c r="AM34" s="16"/>
      <c r="AN34" s="13"/>
      <c r="AO34" s="100" t="s">
        <v>111</v>
      </c>
      <c r="AP34" s="100"/>
      <c r="AQ34" s="100"/>
      <c r="AR34" s="100"/>
      <c r="AS34" s="100"/>
      <c r="AT34" s="100"/>
      <c r="AU34" s="100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4"/>
      <c r="BV34" s="41"/>
    </row>
    <row r="35" spans="1:74" ht="15" customHeight="1" x14ac:dyDescent="0.15">
      <c r="A35" s="37"/>
      <c r="B35" s="16"/>
      <c r="C35" s="13"/>
      <c r="D35" s="91" t="s">
        <v>56</v>
      </c>
      <c r="E35" s="92"/>
      <c r="F35" s="92"/>
      <c r="G35" s="92"/>
      <c r="H35" s="92"/>
      <c r="I35" s="92"/>
      <c r="J35" s="93"/>
      <c r="K35" s="91" t="s">
        <v>107</v>
      </c>
      <c r="L35" s="93"/>
      <c r="M35" s="124" t="s">
        <v>108</v>
      </c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3"/>
      <c r="AJ35" s="14"/>
      <c r="AK35" s="28"/>
      <c r="AL35" s="23"/>
      <c r="AM35" s="16"/>
      <c r="AN35" s="13"/>
      <c r="AO35" s="101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3"/>
      <c r="BT35" s="13"/>
      <c r="BU35" s="14"/>
      <c r="BV35" s="41"/>
    </row>
    <row r="36" spans="1:74" ht="15" customHeight="1" x14ac:dyDescent="0.15">
      <c r="A36" s="37"/>
      <c r="B36" s="16"/>
      <c r="C36" s="13"/>
      <c r="D36" s="75"/>
      <c r="E36" s="76"/>
      <c r="F36" s="76"/>
      <c r="G36" s="76"/>
      <c r="H36" s="76"/>
      <c r="I36" s="76"/>
      <c r="J36" s="77"/>
      <c r="K36" s="75"/>
      <c r="L36" s="77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5">
        <f>IF(D36="",0,IF(K36="",1,K36))</f>
        <v>0</v>
      </c>
      <c r="AJ36" s="14"/>
      <c r="AK36" s="28"/>
      <c r="AL36" s="23"/>
      <c r="AM36" s="16"/>
      <c r="AN36" s="13"/>
      <c r="AO36" s="94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6"/>
      <c r="BT36" s="13"/>
      <c r="BU36" s="14"/>
      <c r="BV36" s="41"/>
    </row>
    <row r="37" spans="1:74" ht="15" customHeight="1" x14ac:dyDescent="0.15">
      <c r="A37" s="37"/>
      <c r="B37" s="16"/>
      <c r="C37" s="13"/>
      <c r="D37" s="75"/>
      <c r="E37" s="76"/>
      <c r="F37" s="76"/>
      <c r="G37" s="76"/>
      <c r="H37" s="76"/>
      <c r="I37" s="76"/>
      <c r="J37" s="77"/>
      <c r="K37" s="75"/>
      <c r="L37" s="77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5">
        <f t="shared" ref="AI37:AI53" si="1">IF(D37="",0,IF(K37="",1,K37))</f>
        <v>0</v>
      </c>
      <c r="AJ37" s="14"/>
      <c r="AK37" s="28"/>
      <c r="AL37" s="23"/>
      <c r="AM37" s="16"/>
      <c r="AN37" s="13"/>
      <c r="AO37" s="94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6"/>
      <c r="BT37" s="13"/>
      <c r="BU37" s="14"/>
      <c r="BV37" s="41"/>
    </row>
    <row r="38" spans="1:74" ht="15" customHeight="1" x14ac:dyDescent="0.15">
      <c r="A38" s="37"/>
      <c r="B38" s="16"/>
      <c r="C38" s="13"/>
      <c r="D38" s="75"/>
      <c r="E38" s="76"/>
      <c r="F38" s="76"/>
      <c r="G38" s="76"/>
      <c r="H38" s="76"/>
      <c r="I38" s="76"/>
      <c r="J38" s="77"/>
      <c r="K38" s="75"/>
      <c r="L38" s="77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5">
        <f t="shared" si="1"/>
        <v>0</v>
      </c>
      <c r="AJ38" s="14"/>
      <c r="AK38" s="28"/>
      <c r="AL38" s="23"/>
      <c r="AM38" s="16"/>
      <c r="AN38" s="13"/>
      <c r="AO38" s="94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6"/>
      <c r="BT38" s="13"/>
      <c r="BU38" s="14"/>
      <c r="BV38" s="41"/>
    </row>
    <row r="39" spans="1:74" ht="15" customHeight="1" x14ac:dyDescent="0.15">
      <c r="A39" s="37"/>
      <c r="B39" s="16"/>
      <c r="C39" s="13"/>
      <c r="D39" s="75"/>
      <c r="E39" s="76"/>
      <c r="F39" s="76"/>
      <c r="G39" s="76"/>
      <c r="H39" s="76"/>
      <c r="I39" s="76"/>
      <c r="J39" s="77"/>
      <c r="K39" s="75"/>
      <c r="L39" s="77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5">
        <f t="shared" si="1"/>
        <v>0</v>
      </c>
      <c r="AJ39" s="14"/>
      <c r="AK39" s="28"/>
      <c r="AL39" s="23"/>
      <c r="AM39" s="16"/>
      <c r="AN39" s="13"/>
      <c r="AO39" s="94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6"/>
      <c r="BT39" s="13"/>
      <c r="BU39" s="14"/>
      <c r="BV39" s="41"/>
    </row>
    <row r="40" spans="1:74" ht="15" customHeight="1" x14ac:dyDescent="0.15">
      <c r="A40" s="37"/>
      <c r="B40" s="16"/>
      <c r="C40" s="13"/>
      <c r="D40" s="75"/>
      <c r="E40" s="76"/>
      <c r="F40" s="76"/>
      <c r="G40" s="76"/>
      <c r="H40" s="76"/>
      <c r="I40" s="76"/>
      <c r="J40" s="77"/>
      <c r="K40" s="75"/>
      <c r="L40" s="77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5">
        <f t="shared" si="1"/>
        <v>0</v>
      </c>
      <c r="AJ40" s="14"/>
      <c r="AK40" s="28"/>
      <c r="AL40" s="23"/>
      <c r="AM40" s="16"/>
      <c r="AN40" s="13"/>
      <c r="AO40" s="97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9"/>
      <c r="BT40" s="13"/>
      <c r="BU40" s="14"/>
      <c r="BV40" s="41"/>
    </row>
    <row r="41" spans="1:74" ht="15" customHeight="1" x14ac:dyDescent="0.15">
      <c r="A41" s="37"/>
      <c r="B41" s="16"/>
      <c r="C41" s="13"/>
      <c r="D41" s="75"/>
      <c r="E41" s="76"/>
      <c r="F41" s="76"/>
      <c r="G41" s="76"/>
      <c r="H41" s="76"/>
      <c r="I41" s="76"/>
      <c r="J41" s="77"/>
      <c r="K41" s="75"/>
      <c r="L41" s="77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5">
        <f t="shared" si="1"/>
        <v>0</v>
      </c>
      <c r="AJ41" s="14"/>
      <c r="AK41" s="28"/>
      <c r="AL41" s="23"/>
      <c r="AM41" s="16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4"/>
      <c r="BV41" s="41"/>
    </row>
    <row r="42" spans="1:74" ht="15" customHeight="1" x14ac:dyDescent="0.15">
      <c r="A42" s="37"/>
      <c r="B42" s="16"/>
      <c r="C42" s="13"/>
      <c r="D42" s="75"/>
      <c r="E42" s="76"/>
      <c r="F42" s="76"/>
      <c r="G42" s="76"/>
      <c r="H42" s="76"/>
      <c r="I42" s="76"/>
      <c r="J42" s="77"/>
      <c r="K42" s="75"/>
      <c r="L42" s="77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5">
        <f t="shared" si="1"/>
        <v>0</v>
      </c>
      <c r="AJ42" s="14"/>
      <c r="AK42" s="28"/>
      <c r="AL42" s="23"/>
      <c r="AM42" s="16"/>
      <c r="AN42" s="13"/>
      <c r="AO42" s="100" t="s">
        <v>112</v>
      </c>
      <c r="AP42" s="100"/>
      <c r="AQ42" s="100"/>
      <c r="AR42" s="100"/>
      <c r="AS42" s="100"/>
      <c r="AT42" s="100"/>
      <c r="AU42" s="100"/>
      <c r="AV42" s="13"/>
      <c r="AW42" s="13"/>
      <c r="AX42" s="13"/>
      <c r="AY42" s="13"/>
      <c r="AZ42" s="13"/>
      <c r="BA42" s="13"/>
      <c r="BB42" s="13"/>
      <c r="BC42" s="13"/>
      <c r="BD42" s="13"/>
      <c r="BE42" s="100" t="s">
        <v>113</v>
      </c>
      <c r="BF42" s="100"/>
      <c r="BG42" s="100"/>
      <c r="BH42" s="100"/>
      <c r="BI42" s="100"/>
      <c r="BJ42" s="100"/>
      <c r="BK42" s="100"/>
      <c r="BL42" s="13"/>
      <c r="BM42" s="13"/>
      <c r="BN42" s="13"/>
      <c r="BO42" s="13"/>
      <c r="BP42" s="13"/>
      <c r="BQ42" s="13"/>
      <c r="BR42" s="13"/>
      <c r="BS42" s="13"/>
      <c r="BT42" s="13"/>
      <c r="BU42" s="14"/>
      <c r="BV42" s="41"/>
    </row>
    <row r="43" spans="1:74" ht="15" customHeight="1" x14ac:dyDescent="0.15">
      <c r="A43" s="37"/>
      <c r="B43" s="16"/>
      <c r="C43" s="13"/>
      <c r="D43" s="75"/>
      <c r="E43" s="76"/>
      <c r="F43" s="76"/>
      <c r="G43" s="76"/>
      <c r="H43" s="76"/>
      <c r="I43" s="76"/>
      <c r="J43" s="77"/>
      <c r="K43" s="75"/>
      <c r="L43" s="77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5">
        <f t="shared" si="1"/>
        <v>0</v>
      </c>
      <c r="AJ43" s="14"/>
      <c r="AK43" s="28"/>
      <c r="AL43" s="23"/>
      <c r="AM43" s="16"/>
      <c r="AN43" s="13"/>
      <c r="AO43" s="101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3"/>
      <c r="BD43" s="13"/>
      <c r="BE43" s="101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3"/>
      <c r="BT43" s="13"/>
      <c r="BU43" s="14"/>
      <c r="BV43" s="41"/>
    </row>
    <row r="44" spans="1:74" ht="15" customHeight="1" x14ac:dyDescent="0.15">
      <c r="A44" s="37"/>
      <c r="B44" s="16"/>
      <c r="C44" s="13"/>
      <c r="D44" s="75"/>
      <c r="E44" s="76"/>
      <c r="F44" s="76"/>
      <c r="G44" s="76"/>
      <c r="H44" s="76"/>
      <c r="I44" s="76"/>
      <c r="J44" s="77"/>
      <c r="K44" s="75"/>
      <c r="L44" s="77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5">
        <f t="shared" si="1"/>
        <v>0</v>
      </c>
      <c r="AJ44" s="14"/>
      <c r="AK44" s="28"/>
      <c r="AL44" s="23"/>
      <c r="AM44" s="16"/>
      <c r="AN44" s="13"/>
      <c r="AO44" s="94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6"/>
      <c r="BD44" s="13"/>
      <c r="BE44" s="94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6"/>
      <c r="BT44" s="13"/>
      <c r="BU44" s="14"/>
      <c r="BV44" s="41"/>
    </row>
    <row r="45" spans="1:74" ht="15" customHeight="1" x14ac:dyDescent="0.15">
      <c r="A45" s="37"/>
      <c r="B45" s="16"/>
      <c r="C45" s="13"/>
      <c r="D45" s="75"/>
      <c r="E45" s="76"/>
      <c r="F45" s="76"/>
      <c r="G45" s="76"/>
      <c r="H45" s="76"/>
      <c r="I45" s="76"/>
      <c r="J45" s="77"/>
      <c r="K45" s="75"/>
      <c r="L45" s="77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5">
        <f t="shared" si="1"/>
        <v>0</v>
      </c>
      <c r="AJ45" s="14"/>
      <c r="AK45" s="28"/>
      <c r="AL45" s="23"/>
      <c r="AM45" s="16"/>
      <c r="AN45" s="13"/>
      <c r="AO45" s="94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6"/>
      <c r="BD45" s="13"/>
      <c r="BE45" s="94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6"/>
      <c r="BT45" s="13"/>
      <c r="BU45" s="14"/>
      <c r="BV45" s="41"/>
    </row>
    <row r="46" spans="1:74" ht="15" customHeight="1" x14ac:dyDescent="0.15">
      <c r="A46" s="37"/>
      <c r="B46" s="16"/>
      <c r="C46" s="13"/>
      <c r="D46" s="75"/>
      <c r="E46" s="76"/>
      <c r="F46" s="76"/>
      <c r="G46" s="76"/>
      <c r="H46" s="76"/>
      <c r="I46" s="76"/>
      <c r="J46" s="77"/>
      <c r="K46" s="75"/>
      <c r="L46" s="77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5">
        <f t="shared" si="1"/>
        <v>0</v>
      </c>
      <c r="AJ46" s="14"/>
      <c r="AK46" s="28"/>
      <c r="AL46" s="23"/>
      <c r="AM46" s="16"/>
      <c r="AN46" s="13"/>
      <c r="AO46" s="94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6"/>
      <c r="BD46" s="13"/>
      <c r="BE46" s="94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6"/>
      <c r="BT46" s="13"/>
      <c r="BU46" s="14"/>
      <c r="BV46" s="41"/>
    </row>
    <row r="47" spans="1:74" ht="15" customHeight="1" x14ac:dyDescent="0.15">
      <c r="A47" s="37"/>
      <c r="B47" s="16"/>
      <c r="C47" s="13"/>
      <c r="D47" s="75"/>
      <c r="E47" s="76"/>
      <c r="F47" s="76"/>
      <c r="G47" s="76"/>
      <c r="H47" s="76"/>
      <c r="I47" s="76"/>
      <c r="J47" s="77"/>
      <c r="K47" s="75"/>
      <c r="L47" s="77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5">
        <f t="shared" si="1"/>
        <v>0</v>
      </c>
      <c r="AJ47" s="14"/>
      <c r="AK47" s="28"/>
      <c r="AL47" s="23"/>
      <c r="AM47" s="16"/>
      <c r="AN47" s="13"/>
      <c r="AO47" s="94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6"/>
      <c r="BD47" s="13"/>
      <c r="BE47" s="94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6"/>
      <c r="BT47" s="13"/>
      <c r="BU47" s="14"/>
      <c r="BV47" s="41"/>
    </row>
    <row r="48" spans="1:74" ht="15" customHeight="1" x14ac:dyDescent="0.15">
      <c r="A48" s="37"/>
      <c r="B48" s="16"/>
      <c r="C48" s="13"/>
      <c r="D48" s="75"/>
      <c r="E48" s="76"/>
      <c r="F48" s="76"/>
      <c r="G48" s="76"/>
      <c r="H48" s="76"/>
      <c r="I48" s="76"/>
      <c r="J48" s="77"/>
      <c r="K48" s="75"/>
      <c r="L48" s="77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5">
        <f t="shared" si="1"/>
        <v>0</v>
      </c>
      <c r="AJ48" s="14"/>
      <c r="AK48" s="28"/>
      <c r="AL48" s="23"/>
      <c r="AM48" s="16"/>
      <c r="AN48" s="13"/>
      <c r="AO48" s="94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6"/>
      <c r="BD48" s="13"/>
      <c r="BE48" s="94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6"/>
      <c r="BT48" s="13"/>
      <c r="BU48" s="14"/>
      <c r="BV48" s="41"/>
    </row>
    <row r="49" spans="1:74" ht="15" customHeight="1" x14ac:dyDescent="0.15">
      <c r="A49" s="37"/>
      <c r="B49" s="16"/>
      <c r="C49" s="13"/>
      <c r="D49" s="75"/>
      <c r="E49" s="76"/>
      <c r="F49" s="76"/>
      <c r="G49" s="76"/>
      <c r="H49" s="76"/>
      <c r="I49" s="76"/>
      <c r="J49" s="77"/>
      <c r="K49" s="75"/>
      <c r="L49" s="77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5">
        <f t="shared" si="1"/>
        <v>0</v>
      </c>
      <c r="AJ49" s="14"/>
      <c r="AK49" s="28"/>
      <c r="AL49" s="23"/>
      <c r="AM49" s="16"/>
      <c r="AN49" s="13"/>
      <c r="AO49" s="94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6"/>
      <c r="BD49" s="13"/>
      <c r="BE49" s="94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6"/>
      <c r="BT49" s="13"/>
      <c r="BU49" s="14"/>
      <c r="BV49" s="41"/>
    </row>
    <row r="50" spans="1:74" ht="15" customHeight="1" x14ac:dyDescent="0.15">
      <c r="A50" s="37"/>
      <c r="B50" s="16"/>
      <c r="C50" s="13"/>
      <c r="D50" s="75"/>
      <c r="E50" s="76"/>
      <c r="F50" s="76"/>
      <c r="G50" s="76"/>
      <c r="H50" s="76"/>
      <c r="I50" s="76"/>
      <c r="J50" s="77"/>
      <c r="K50" s="75"/>
      <c r="L50" s="77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5">
        <f t="shared" si="1"/>
        <v>0</v>
      </c>
      <c r="AJ50" s="14"/>
      <c r="AK50" s="28"/>
      <c r="AL50" s="23"/>
      <c r="AM50" s="16"/>
      <c r="AN50" s="13"/>
      <c r="AO50" s="94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6"/>
      <c r="BD50" s="13"/>
      <c r="BE50" s="94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6"/>
      <c r="BT50" s="13"/>
      <c r="BU50" s="14"/>
      <c r="BV50" s="41"/>
    </row>
    <row r="51" spans="1:74" ht="15" customHeight="1" x14ac:dyDescent="0.15">
      <c r="A51" s="37"/>
      <c r="B51" s="16"/>
      <c r="C51" s="13"/>
      <c r="D51" s="75"/>
      <c r="E51" s="76"/>
      <c r="F51" s="76"/>
      <c r="G51" s="76"/>
      <c r="H51" s="76"/>
      <c r="I51" s="76"/>
      <c r="J51" s="77"/>
      <c r="K51" s="75"/>
      <c r="L51" s="77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5">
        <f t="shared" si="1"/>
        <v>0</v>
      </c>
      <c r="AJ51" s="14"/>
      <c r="AK51" s="28"/>
      <c r="AL51" s="23"/>
      <c r="AM51" s="16"/>
      <c r="AN51" s="13"/>
      <c r="AO51" s="94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6"/>
      <c r="BD51" s="13"/>
      <c r="BE51" s="94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6"/>
      <c r="BT51" s="13"/>
      <c r="BU51" s="14"/>
      <c r="BV51" s="41"/>
    </row>
    <row r="52" spans="1:74" ht="15" customHeight="1" x14ac:dyDescent="0.15">
      <c r="A52" s="37"/>
      <c r="B52" s="16"/>
      <c r="C52" s="13"/>
      <c r="D52" s="75"/>
      <c r="E52" s="76"/>
      <c r="F52" s="76"/>
      <c r="G52" s="76"/>
      <c r="H52" s="76"/>
      <c r="I52" s="76"/>
      <c r="J52" s="77"/>
      <c r="K52" s="75"/>
      <c r="L52" s="77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5">
        <f t="shared" si="1"/>
        <v>0</v>
      </c>
      <c r="AJ52" s="14"/>
      <c r="AK52" s="28"/>
      <c r="AL52" s="23"/>
      <c r="AM52" s="16"/>
      <c r="AN52" s="13"/>
      <c r="AO52" s="94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6"/>
      <c r="BD52" s="13"/>
      <c r="BE52" s="94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6"/>
      <c r="BT52" s="13"/>
      <c r="BU52" s="14"/>
      <c r="BV52" s="41"/>
    </row>
    <row r="53" spans="1:74" ht="15" customHeight="1" x14ac:dyDescent="0.15">
      <c r="A53" s="37"/>
      <c r="B53" s="16"/>
      <c r="C53" s="13"/>
      <c r="D53" s="75"/>
      <c r="E53" s="76"/>
      <c r="F53" s="76"/>
      <c r="G53" s="76"/>
      <c r="H53" s="76"/>
      <c r="I53" s="76"/>
      <c r="J53" s="77"/>
      <c r="K53" s="75"/>
      <c r="L53" s="77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5">
        <f t="shared" si="1"/>
        <v>0</v>
      </c>
      <c r="AJ53" s="14"/>
      <c r="AK53" s="28"/>
      <c r="AL53" s="23"/>
      <c r="AM53" s="16"/>
      <c r="AN53" s="13"/>
      <c r="AO53" s="97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9"/>
      <c r="BD53" s="13"/>
      <c r="BE53" s="97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8"/>
      <c r="BR53" s="98"/>
      <c r="BS53" s="99"/>
      <c r="BT53" s="13"/>
      <c r="BU53" s="14"/>
      <c r="BV53" s="41"/>
    </row>
    <row r="54" spans="1:74" ht="9.9499999999999993" customHeight="1" thickBot="1" x14ac:dyDescent="0.2">
      <c r="A54" s="37"/>
      <c r="B54" s="9"/>
      <c r="C54" s="10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2"/>
      <c r="AK54" s="28"/>
      <c r="AL54" s="23"/>
      <c r="AM54" s="9"/>
      <c r="AN54" s="10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2"/>
      <c r="BV54" s="41"/>
    </row>
    <row r="55" spans="1:74" ht="9.9499999999999993" customHeight="1" thickTop="1" thickBot="1" x14ac:dyDescent="0.2">
      <c r="A55" s="39"/>
      <c r="B55" s="13"/>
      <c r="C55" s="30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29"/>
      <c r="AL55" s="13"/>
      <c r="AM55" s="13"/>
      <c r="AN55" s="30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42"/>
    </row>
    <row r="56" spans="1:74" ht="9.9499999999999993" customHeight="1" thickBot="1" x14ac:dyDescent="0.2">
      <c r="A56" s="36"/>
      <c r="B56" s="25"/>
      <c r="C56" s="26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7"/>
      <c r="AL56" s="24"/>
      <c r="AM56" s="25"/>
      <c r="AN56" s="26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40"/>
    </row>
    <row r="57" spans="1:74" ht="9.9499999999999993" customHeight="1" thickTop="1" x14ac:dyDescent="0.15">
      <c r="A57" s="37"/>
      <c r="B57" s="19"/>
      <c r="C57" s="2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2"/>
      <c r="AK57" s="28"/>
      <c r="AL57" s="23"/>
      <c r="AM57" s="19"/>
      <c r="AN57" s="20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2"/>
      <c r="BV57" s="41"/>
    </row>
    <row r="58" spans="1:74" ht="15" customHeight="1" x14ac:dyDescent="0.15">
      <c r="A58" s="38"/>
      <c r="B58" s="2" t="s">
        <v>0</v>
      </c>
      <c r="C58" s="152" t="s">
        <v>53</v>
      </c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2" t="s">
        <v>0</v>
      </c>
      <c r="AK58" s="3"/>
      <c r="AL58" s="23"/>
      <c r="AM58" s="16"/>
      <c r="AN58" s="13"/>
      <c r="AO58" s="100" t="s">
        <v>76</v>
      </c>
      <c r="AP58" s="100"/>
      <c r="AQ58" s="100"/>
      <c r="AR58" s="100"/>
      <c r="AS58" s="100"/>
      <c r="AT58" s="100"/>
      <c r="AU58" s="100"/>
      <c r="AV58" s="13"/>
      <c r="AW58" s="3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4"/>
      <c r="BV58" s="41"/>
    </row>
    <row r="59" spans="1:74" ht="15" customHeight="1" x14ac:dyDescent="0.15">
      <c r="A59" s="38"/>
      <c r="B59" s="4" t="s">
        <v>0</v>
      </c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4" t="s">
        <v>0</v>
      </c>
      <c r="AK59" s="3"/>
      <c r="AL59" s="23"/>
      <c r="AM59" s="16"/>
      <c r="AN59" s="13"/>
      <c r="AO59" s="131" t="s">
        <v>56</v>
      </c>
      <c r="AP59" s="132"/>
      <c r="AQ59" s="132"/>
      <c r="AR59" s="132"/>
      <c r="AS59" s="132"/>
      <c r="AT59" s="132"/>
      <c r="AU59" s="132"/>
      <c r="AV59" s="132"/>
      <c r="AW59" s="133"/>
      <c r="AX59" s="134" t="s">
        <v>77</v>
      </c>
      <c r="AY59" s="136"/>
      <c r="AZ59" s="134" t="s">
        <v>78</v>
      </c>
      <c r="BA59" s="136"/>
      <c r="BB59" s="136"/>
      <c r="BC59" s="135"/>
      <c r="BD59" s="132" t="s">
        <v>79</v>
      </c>
      <c r="BE59" s="135"/>
      <c r="BF59" s="134" t="s">
        <v>82</v>
      </c>
      <c r="BG59" s="135"/>
      <c r="BH59" s="134" t="s">
        <v>81</v>
      </c>
      <c r="BI59" s="135"/>
      <c r="BJ59" s="134" t="s">
        <v>80</v>
      </c>
      <c r="BK59" s="135"/>
      <c r="BL59" s="137" t="s">
        <v>83</v>
      </c>
      <c r="BM59" s="128"/>
      <c r="BN59" s="137" t="s">
        <v>136</v>
      </c>
      <c r="BO59" s="128"/>
      <c r="BP59" s="137" t="s">
        <v>85</v>
      </c>
      <c r="BQ59" s="128"/>
      <c r="BR59" s="127" t="s">
        <v>84</v>
      </c>
      <c r="BS59" s="128"/>
      <c r="BT59" s="13"/>
      <c r="BU59" s="14"/>
      <c r="BV59" s="41"/>
    </row>
    <row r="60" spans="1:74" ht="15" customHeight="1" x14ac:dyDescent="0.15">
      <c r="A60" s="37"/>
      <c r="B60" s="16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4"/>
      <c r="AK60" s="28"/>
      <c r="AL60" s="23"/>
      <c r="AM60" s="16"/>
      <c r="AN60" s="13"/>
      <c r="AO60" s="117"/>
      <c r="AP60" s="118"/>
      <c r="AQ60" s="118"/>
      <c r="AR60" s="118"/>
      <c r="AS60" s="118"/>
      <c r="AT60" s="118"/>
      <c r="AU60" s="118"/>
      <c r="AV60" s="118"/>
      <c r="AW60" s="119"/>
      <c r="AX60" s="75"/>
      <c r="AY60" s="77"/>
      <c r="AZ60" s="150"/>
      <c r="BA60" s="170"/>
      <c r="BB60" s="170"/>
      <c r="BC60" s="151"/>
      <c r="BD60" s="75"/>
      <c r="BE60" s="77"/>
      <c r="BF60" s="75"/>
      <c r="BG60" s="77"/>
      <c r="BH60" s="75"/>
      <c r="BI60" s="77"/>
      <c r="BJ60" s="75"/>
      <c r="BK60" s="77"/>
      <c r="BL60" s="75"/>
      <c r="BM60" s="77"/>
      <c r="BN60" s="58"/>
      <c r="BO60" s="59"/>
      <c r="BP60" s="75"/>
      <c r="BQ60" s="77"/>
      <c r="BR60" s="75"/>
      <c r="BS60" s="77"/>
      <c r="BT60" s="13"/>
      <c r="BU60" s="14"/>
      <c r="BV60" s="41"/>
    </row>
    <row r="61" spans="1:74" ht="15" customHeight="1" x14ac:dyDescent="0.15">
      <c r="A61" s="37"/>
      <c r="B61" s="16"/>
      <c r="C61" s="13"/>
      <c r="D61" s="111" t="s">
        <v>92</v>
      </c>
      <c r="E61" s="111"/>
      <c r="F61" s="111"/>
      <c r="G61" s="111"/>
      <c r="H61" s="111"/>
      <c r="I61" s="111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4"/>
      <c r="AK61" s="28"/>
      <c r="AL61" s="23"/>
      <c r="AM61" s="16"/>
      <c r="AN61" s="13"/>
      <c r="AO61" s="117"/>
      <c r="AP61" s="118"/>
      <c r="AQ61" s="118"/>
      <c r="AR61" s="118"/>
      <c r="AS61" s="118"/>
      <c r="AT61" s="118"/>
      <c r="AU61" s="118"/>
      <c r="AV61" s="118"/>
      <c r="AW61" s="119"/>
      <c r="AX61" s="75"/>
      <c r="AY61" s="77"/>
      <c r="AZ61" s="150"/>
      <c r="BA61" s="170"/>
      <c r="BB61" s="170"/>
      <c r="BC61" s="151"/>
      <c r="BD61" s="75"/>
      <c r="BE61" s="77"/>
      <c r="BF61" s="75"/>
      <c r="BG61" s="77"/>
      <c r="BH61" s="75"/>
      <c r="BI61" s="77"/>
      <c r="BJ61" s="75"/>
      <c r="BK61" s="77"/>
      <c r="BL61" s="75"/>
      <c r="BM61" s="77"/>
      <c r="BN61" s="58"/>
      <c r="BO61" s="59"/>
      <c r="BP61" s="75"/>
      <c r="BQ61" s="77"/>
      <c r="BR61" s="75"/>
      <c r="BS61" s="77"/>
      <c r="BT61" s="13"/>
      <c r="BU61" s="14"/>
      <c r="BV61" s="41"/>
    </row>
    <row r="62" spans="1:74" ht="15" customHeight="1" x14ac:dyDescent="0.15">
      <c r="A62" s="37"/>
      <c r="B62" s="16"/>
      <c r="C62" s="13"/>
      <c r="D62" s="111" t="s">
        <v>93</v>
      </c>
      <c r="E62" s="111"/>
      <c r="F62" s="111"/>
      <c r="G62" s="111"/>
      <c r="H62" s="111"/>
      <c r="I62" s="111"/>
      <c r="J62" s="112" t="str">
        <f>IF(J6="","",J6)</f>
        <v/>
      </c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4"/>
      <c r="AK62" s="28"/>
      <c r="AL62" s="23"/>
      <c r="AM62" s="16"/>
      <c r="AN62" s="13"/>
      <c r="AO62" s="117"/>
      <c r="AP62" s="118"/>
      <c r="AQ62" s="118"/>
      <c r="AR62" s="118"/>
      <c r="AS62" s="118"/>
      <c r="AT62" s="118"/>
      <c r="AU62" s="118"/>
      <c r="AV62" s="118"/>
      <c r="AW62" s="119"/>
      <c r="AX62" s="75"/>
      <c r="AY62" s="77"/>
      <c r="AZ62" s="150"/>
      <c r="BA62" s="170"/>
      <c r="BB62" s="170"/>
      <c r="BC62" s="151"/>
      <c r="BD62" s="75"/>
      <c r="BE62" s="77"/>
      <c r="BF62" s="75"/>
      <c r="BG62" s="77"/>
      <c r="BH62" s="75"/>
      <c r="BI62" s="77"/>
      <c r="BJ62" s="75"/>
      <c r="BK62" s="77"/>
      <c r="BL62" s="75"/>
      <c r="BM62" s="77"/>
      <c r="BN62" s="58"/>
      <c r="BO62" s="59"/>
      <c r="BP62" s="75"/>
      <c r="BQ62" s="77"/>
      <c r="BR62" s="75"/>
      <c r="BS62" s="77"/>
      <c r="BT62" s="13"/>
      <c r="BU62" s="14"/>
      <c r="BV62" s="41"/>
    </row>
    <row r="63" spans="1:74" ht="15" customHeight="1" x14ac:dyDescent="0.15">
      <c r="A63" s="37"/>
      <c r="B63" s="16"/>
      <c r="C63" s="13"/>
      <c r="D63" s="111" t="s">
        <v>94</v>
      </c>
      <c r="E63" s="111"/>
      <c r="F63" s="111"/>
      <c r="G63" s="111"/>
      <c r="H63" s="111"/>
      <c r="I63" s="111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4"/>
      <c r="AK63" s="28"/>
      <c r="AL63" s="23"/>
      <c r="AM63" s="16"/>
      <c r="AN63" s="13"/>
      <c r="AO63" s="117"/>
      <c r="AP63" s="118"/>
      <c r="AQ63" s="118"/>
      <c r="AR63" s="118"/>
      <c r="AS63" s="118"/>
      <c r="AT63" s="118"/>
      <c r="AU63" s="118"/>
      <c r="AV63" s="118"/>
      <c r="AW63" s="119"/>
      <c r="AX63" s="75"/>
      <c r="AY63" s="77"/>
      <c r="AZ63" s="150"/>
      <c r="BA63" s="170"/>
      <c r="BB63" s="170"/>
      <c r="BC63" s="151"/>
      <c r="BD63" s="75"/>
      <c r="BE63" s="77"/>
      <c r="BF63" s="75"/>
      <c r="BG63" s="77"/>
      <c r="BH63" s="75"/>
      <c r="BI63" s="77"/>
      <c r="BJ63" s="75"/>
      <c r="BK63" s="77"/>
      <c r="BL63" s="75"/>
      <c r="BM63" s="77"/>
      <c r="BN63" s="58"/>
      <c r="BO63" s="59"/>
      <c r="BP63" s="75"/>
      <c r="BQ63" s="77"/>
      <c r="BR63" s="75"/>
      <c r="BS63" s="77"/>
      <c r="BT63" s="13"/>
      <c r="BU63" s="14"/>
      <c r="BV63" s="41"/>
    </row>
    <row r="64" spans="1:74" ht="15" customHeight="1" x14ac:dyDescent="0.15">
      <c r="A64" s="37"/>
      <c r="B64" s="16"/>
      <c r="C64" s="13"/>
      <c r="D64" s="13"/>
      <c r="E64" s="13"/>
      <c r="F64" s="13"/>
      <c r="G64" s="13"/>
      <c r="H64" s="13"/>
      <c r="I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4"/>
      <c r="AK64" s="28"/>
      <c r="AL64" s="23"/>
      <c r="AM64" s="16"/>
      <c r="AN64" s="13"/>
      <c r="AO64" s="117"/>
      <c r="AP64" s="118"/>
      <c r="AQ64" s="118"/>
      <c r="AR64" s="118"/>
      <c r="AS64" s="118"/>
      <c r="AT64" s="118"/>
      <c r="AU64" s="118"/>
      <c r="AV64" s="118"/>
      <c r="AW64" s="119"/>
      <c r="AX64" s="75"/>
      <c r="AY64" s="77"/>
      <c r="AZ64" s="150"/>
      <c r="BA64" s="170"/>
      <c r="BB64" s="170"/>
      <c r="BC64" s="151"/>
      <c r="BD64" s="75"/>
      <c r="BE64" s="77"/>
      <c r="BF64" s="75"/>
      <c r="BG64" s="77"/>
      <c r="BH64" s="75"/>
      <c r="BI64" s="77"/>
      <c r="BJ64" s="75"/>
      <c r="BK64" s="77"/>
      <c r="BL64" s="75"/>
      <c r="BM64" s="77"/>
      <c r="BN64" s="58"/>
      <c r="BO64" s="59"/>
      <c r="BP64" s="75"/>
      <c r="BQ64" s="77"/>
      <c r="BR64" s="75"/>
      <c r="BS64" s="77"/>
      <c r="BT64" s="13"/>
      <c r="BU64" s="14"/>
      <c r="BV64" s="41"/>
    </row>
    <row r="65" spans="1:74" ht="15" customHeight="1" x14ac:dyDescent="0.15">
      <c r="A65" s="37"/>
      <c r="B65" s="16"/>
      <c r="C65" s="13"/>
      <c r="D65" s="100" t="s">
        <v>95</v>
      </c>
      <c r="E65" s="100"/>
      <c r="F65" s="100"/>
      <c r="G65" s="100"/>
      <c r="H65" s="100"/>
      <c r="I65" s="100"/>
      <c r="J65" s="100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4"/>
      <c r="AK65" s="28"/>
      <c r="AL65" s="23"/>
      <c r="AM65" s="16"/>
      <c r="AN65" s="13"/>
      <c r="AO65" s="117"/>
      <c r="AP65" s="118"/>
      <c r="AQ65" s="118"/>
      <c r="AR65" s="118"/>
      <c r="AS65" s="118"/>
      <c r="AT65" s="118"/>
      <c r="AU65" s="118"/>
      <c r="AV65" s="118"/>
      <c r="AW65" s="119"/>
      <c r="AX65" s="75"/>
      <c r="AY65" s="77"/>
      <c r="AZ65" s="150"/>
      <c r="BA65" s="170"/>
      <c r="BB65" s="170"/>
      <c r="BC65" s="151"/>
      <c r="BD65" s="75"/>
      <c r="BE65" s="77"/>
      <c r="BF65" s="75"/>
      <c r="BG65" s="77"/>
      <c r="BH65" s="75"/>
      <c r="BI65" s="77"/>
      <c r="BJ65" s="75"/>
      <c r="BK65" s="77"/>
      <c r="BL65" s="75"/>
      <c r="BM65" s="77"/>
      <c r="BN65" s="58"/>
      <c r="BO65" s="59"/>
      <c r="BP65" s="75"/>
      <c r="BQ65" s="77"/>
      <c r="BR65" s="75"/>
      <c r="BS65" s="77"/>
      <c r="BT65" s="13"/>
      <c r="BU65" s="14"/>
      <c r="BV65" s="41"/>
    </row>
    <row r="66" spans="1:74" ht="15" customHeight="1" x14ac:dyDescent="0.15">
      <c r="A66" s="37"/>
      <c r="B66" s="16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4"/>
      <c r="AK66" s="28"/>
      <c r="AL66" s="23"/>
      <c r="AM66" s="16"/>
      <c r="AN66" s="13"/>
      <c r="AO66" s="117"/>
      <c r="AP66" s="118"/>
      <c r="AQ66" s="118"/>
      <c r="AR66" s="118"/>
      <c r="AS66" s="118"/>
      <c r="AT66" s="118"/>
      <c r="AU66" s="118"/>
      <c r="AV66" s="118"/>
      <c r="AW66" s="119"/>
      <c r="AX66" s="75"/>
      <c r="AY66" s="77"/>
      <c r="AZ66" s="150"/>
      <c r="BA66" s="170"/>
      <c r="BB66" s="170"/>
      <c r="BC66" s="151"/>
      <c r="BD66" s="75"/>
      <c r="BE66" s="77"/>
      <c r="BF66" s="75"/>
      <c r="BG66" s="77"/>
      <c r="BH66" s="75"/>
      <c r="BI66" s="77"/>
      <c r="BJ66" s="75"/>
      <c r="BK66" s="77"/>
      <c r="BL66" s="75"/>
      <c r="BM66" s="77"/>
      <c r="BN66" s="58"/>
      <c r="BO66" s="59"/>
      <c r="BP66" s="75"/>
      <c r="BQ66" s="77"/>
      <c r="BR66" s="75"/>
      <c r="BS66" s="77"/>
      <c r="BT66" s="13"/>
      <c r="BU66" s="14"/>
      <c r="BV66" s="41"/>
    </row>
    <row r="67" spans="1:74" ht="15" customHeight="1" x14ac:dyDescent="0.15">
      <c r="A67" s="37"/>
      <c r="B67" s="16"/>
      <c r="C67" s="13"/>
      <c r="D67" s="84" t="s">
        <v>26</v>
      </c>
      <c r="E67" s="84"/>
      <c r="F67" s="84"/>
      <c r="G67" s="84"/>
      <c r="H67" s="84"/>
      <c r="I67" s="109">
        <f>$J$26</f>
        <v>6</v>
      </c>
      <c r="J67" s="109"/>
      <c r="K67" s="51"/>
      <c r="L67" s="51"/>
      <c r="M67" s="51"/>
      <c r="N67" s="50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4"/>
      <c r="AK67" s="28"/>
      <c r="AL67" s="23"/>
      <c r="AM67" s="16"/>
      <c r="AN67" s="13"/>
      <c r="AO67" s="117"/>
      <c r="AP67" s="118"/>
      <c r="AQ67" s="118"/>
      <c r="AR67" s="118"/>
      <c r="AS67" s="118"/>
      <c r="AT67" s="118"/>
      <c r="AU67" s="118"/>
      <c r="AV67" s="118"/>
      <c r="AW67" s="119"/>
      <c r="AX67" s="75"/>
      <c r="AY67" s="77"/>
      <c r="AZ67" s="150"/>
      <c r="BA67" s="170"/>
      <c r="BB67" s="170"/>
      <c r="BC67" s="151"/>
      <c r="BD67" s="75"/>
      <c r="BE67" s="77"/>
      <c r="BF67" s="75"/>
      <c r="BG67" s="77"/>
      <c r="BH67" s="75"/>
      <c r="BI67" s="77"/>
      <c r="BJ67" s="75"/>
      <c r="BK67" s="77"/>
      <c r="BL67" s="75"/>
      <c r="BM67" s="77"/>
      <c r="BN67" s="58"/>
      <c r="BO67" s="59"/>
      <c r="BP67" s="75"/>
      <c r="BQ67" s="77"/>
      <c r="BR67" s="75"/>
      <c r="BS67" s="77"/>
      <c r="BT67" s="13"/>
      <c r="BU67" s="14"/>
      <c r="BV67" s="41"/>
    </row>
    <row r="68" spans="1:74" ht="15" customHeight="1" x14ac:dyDescent="0.15">
      <c r="A68" s="37"/>
      <c r="B68" s="16"/>
      <c r="C68" s="13"/>
      <c r="D68" s="13"/>
      <c r="E68" s="13"/>
      <c r="F68" s="13"/>
      <c r="G68" s="13"/>
      <c r="H68" s="13"/>
      <c r="I68" s="105" t="s">
        <v>97</v>
      </c>
      <c r="J68" s="106"/>
      <c r="K68" s="13"/>
      <c r="L68" s="107" t="s">
        <v>98</v>
      </c>
      <c r="M68" s="108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4"/>
      <c r="AK68" s="28"/>
      <c r="AL68" s="23"/>
      <c r="AM68" s="16"/>
      <c r="AN68" s="13"/>
      <c r="AO68" s="117"/>
      <c r="AP68" s="118"/>
      <c r="AQ68" s="118"/>
      <c r="AR68" s="118"/>
      <c r="AS68" s="118"/>
      <c r="AT68" s="118"/>
      <c r="AU68" s="118"/>
      <c r="AV68" s="118"/>
      <c r="AW68" s="119"/>
      <c r="AX68" s="75"/>
      <c r="AY68" s="77"/>
      <c r="AZ68" s="150"/>
      <c r="BA68" s="170"/>
      <c r="BB68" s="170"/>
      <c r="BC68" s="151"/>
      <c r="BD68" s="75"/>
      <c r="BE68" s="77"/>
      <c r="BF68" s="75"/>
      <c r="BG68" s="77"/>
      <c r="BH68" s="75"/>
      <c r="BI68" s="77"/>
      <c r="BJ68" s="75"/>
      <c r="BK68" s="77"/>
      <c r="BL68" s="75"/>
      <c r="BM68" s="77"/>
      <c r="BN68" s="58"/>
      <c r="BO68" s="59"/>
      <c r="BP68" s="75"/>
      <c r="BQ68" s="77"/>
      <c r="BR68" s="75"/>
      <c r="BS68" s="77"/>
      <c r="BT68" s="13"/>
      <c r="BU68" s="14"/>
      <c r="BV68" s="41"/>
    </row>
    <row r="69" spans="1:74" ht="15" customHeight="1" x14ac:dyDescent="0.15">
      <c r="A69" s="37"/>
      <c r="B69" s="16"/>
      <c r="C69" s="13"/>
      <c r="D69" s="84" t="s">
        <v>28</v>
      </c>
      <c r="E69" s="84"/>
      <c r="F69" s="84"/>
      <c r="G69" s="84"/>
      <c r="H69" s="84"/>
      <c r="I69" s="110"/>
      <c r="J69" s="110"/>
      <c r="K69" s="52" t="s">
        <v>96</v>
      </c>
      <c r="L69" s="109">
        <f>$J$30</f>
        <v>6</v>
      </c>
      <c r="M69" s="109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4"/>
      <c r="AK69" s="28"/>
      <c r="AL69" s="23"/>
      <c r="AM69" s="16"/>
      <c r="AN69" s="13"/>
      <c r="AO69" s="117"/>
      <c r="AP69" s="118"/>
      <c r="AQ69" s="118"/>
      <c r="AR69" s="118"/>
      <c r="AS69" s="118"/>
      <c r="AT69" s="118"/>
      <c r="AU69" s="118"/>
      <c r="AV69" s="118"/>
      <c r="AW69" s="119"/>
      <c r="AX69" s="75"/>
      <c r="AY69" s="77"/>
      <c r="AZ69" s="150"/>
      <c r="BA69" s="170"/>
      <c r="BB69" s="170"/>
      <c r="BC69" s="151"/>
      <c r="BD69" s="75"/>
      <c r="BE69" s="77"/>
      <c r="BF69" s="75"/>
      <c r="BG69" s="77"/>
      <c r="BH69" s="75"/>
      <c r="BI69" s="77"/>
      <c r="BJ69" s="75"/>
      <c r="BK69" s="77"/>
      <c r="BL69" s="75"/>
      <c r="BM69" s="77"/>
      <c r="BN69" s="58"/>
      <c r="BO69" s="59"/>
      <c r="BP69" s="75"/>
      <c r="BQ69" s="77"/>
      <c r="BR69" s="75"/>
      <c r="BS69" s="77"/>
      <c r="BT69" s="13"/>
      <c r="BU69" s="14"/>
      <c r="BV69" s="41"/>
    </row>
    <row r="70" spans="1:74" ht="15" customHeight="1" x14ac:dyDescent="0.15">
      <c r="A70" s="37"/>
      <c r="B70" s="16"/>
      <c r="C70" s="13"/>
      <c r="D70" s="13"/>
      <c r="E70" s="13"/>
      <c r="F70" s="13"/>
      <c r="G70" s="13"/>
      <c r="H70" s="13"/>
      <c r="I70" s="105" t="s">
        <v>97</v>
      </c>
      <c r="J70" s="106"/>
      <c r="K70" s="13"/>
      <c r="L70" s="105" t="s">
        <v>98</v>
      </c>
      <c r="M70" s="106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4"/>
      <c r="AK70" s="28"/>
      <c r="AL70" s="23"/>
      <c r="AM70" s="16"/>
      <c r="AN70" s="13"/>
      <c r="AO70" s="117"/>
      <c r="AP70" s="118"/>
      <c r="AQ70" s="118"/>
      <c r="AR70" s="118"/>
      <c r="AS70" s="118"/>
      <c r="AT70" s="118"/>
      <c r="AU70" s="118"/>
      <c r="AV70" s="118"/>
      <c r="AW70" s="119"/>
      <c r="AX70" s="75"/>
      <c r="AY70" s="77"/>
      <c r="AZ70" s="150"/>
      <c r="BA70" s="170"/>
      <c r="BB70" s="170"/>
      <c r="BC70" s="151"/>
      <c r="BD70" s="75"/>
      <c r="BE70" s="77"/>
      <c r="BF70" s="75"/>
      <c r="BG70" s="77"/>
      <c r="BH70" s="75"/>
      <c r="BI70" s="77"/>
      <c r="BJ70" s="75"/>
      <c r="BK70" s="77"/>
      <c r="BL70" s="75"/>
      <c r="BM70" s="77"/>
      <c r="BN70" s="58"/>
      <c r="BO70" s="59"/>
      <c r="BP70" s="75"/>
      <c r="BQ70" s="77"/>
      <c r="BR70" s="75"/>
      <c r="BS70" s="77"/>
      <c r="BT70" s="13"/>
      <c r="BU70" s="14"/>
      <c r="BV70" s="41"/>
    </row>
    <row r="71" spans="1:74" ht="15" customHeight="1" x14ac:dyDescent="0.15">
      <c r="A71" s="37"/>
      <c r="B71" s="16"/>
      <c r="C71" s="13"/>
      <c r="D71" s="84" t="s">
        <v>29</v>
      </c>
      <c r="E71" s="84"/>
      <c r="F71" s="84"/>
      <c r="G71" s="84"/>
      <c r="H71" s="84"/>
      <c r="I71" s="110"/>
      <c r="J71" s="110"/>
      <c r="K71" s="52" t="s">
        <v>96</v>
      </c>
      <c r="L71" s="109">
        <f>$J$32</f>
        <v>6</v>
      </c>
      <c r="M71" s="109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4"/>
      <c r="AK71" s="28"/>
      <c r="AL71" s="23"/>
      <c r="AM71" s="16"/>
      <c r="AN71" s="13"/>
      <c r="AO71" s="117"/>
      <c r="AP71" s="118"/>
      <c r="AQ71" s="118"/>
      <c r="AR71" s="118"/>
      <c r="AS71" s="118"/>
      <c r="AT71" s="118"/>
      <c r="AU71" s="118"/>
      <c r="AV71" s="118"/>
      <c r="AW71" s="119"/>
      <c r="AX71" s="75"/>
      <c r="AY71" s="77"/>
      <c r="AZ71" s="150"/>
      <c r="BA71" s="170"/>
      <c r="BB71" s="170"/>
      <c r="BC71" s="151"/>
      <c r="BD71" s="75"/>
      <c r="BE71" s="77"/>
      <c r="BF71" s="75"/>
      <c r="BG71" s="77"/>
      <c r="BH71" s="75"/>
      <c r="BI71" s="77"/>
      <c r="BJ71" s="75"/>
      <c r="BK71" s="77"/>
      <c r="BL71" s="75"/>
      <c r="BM71" s="77"/>
      <c r="BN71" s="58"/>
      <c r="BO71" s="59"/>
      <c r="BP71" s="75"/>
      <c r="BQ71" s="77"/>
      <c r="BR71" s="75"/>
      <c r="BS71" s="77"/>
      <c r="BT71" s="13"/>
      <c r="BU71" s="14"/>
      <c r="BV71" s="41"/>
    </row>
    <row r="72" spans="1:74" ht="15" customHeight="1" x14ac:dyDescent="0.15">
      <c r="A72" s="37"/>
      <c r="B72" s="16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4"/>
      <c r="AK72" s="28"/>
      <c r="AL72" s="23"/>
      <c r="AM72" s="16"/>
      <c r="AN72" s="13"/>
      <c r="AO72" s="34" t="s">
        <v>139</v>
      </c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4"/>
      <c r="BV72" s="41"/>
    </row>
    <row r="73" spans="1:74" ht="15" customHeight="1" x14ac:dyDescent="0.15">
      <c r="A73" s="37"/>
      <c r="B73" s="16"/>
      <c r="C73" s="13"/>
      <c r="D73" s="100" t="s">
        <v>15</v>
      </c>
      <c r="E73" s="100"/>
      <c r="F73" s="100"/>
      <c r="G73" s="100"/>
      <c r="H73" s="100"/>
      <c r="I73" s="100"/>
      <c r="J73" s="100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4"/>
      <c r="AK73" s="28"/>
      <c r="AL73" s="23"/>
      <c r="AM73" s="16"/>
      <c r="AN73" s="13"/>
      <c r="AO73" s="100" t="s">
        <v>86</v>
      </c>
      <c r="AP73" s="100"/>
      <c r="AQ73" s="100"/>
      <c r="AR73" s="100"/>
      <c r="AS73" s="100"/>
      <c r="AT73" s="100"/>
      <c r="AU73" s="100"/>
      <c r="AV73" s="13"/>
      <c r="AW73" s="3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00" t="s">
        <v>106</v>
      </c>
      <c r="BN73" s="100"/>
      <c r="BO73" s="100"/>
      <c r="BP73" s="100"/>
      <c r="BQ73" s="100"/>
      <c r="BR73" s="100"/>
      <c r="BS73" s="100"/>
      <c r="BT73" s="13"/>
      <c r="BU73" s="14"/>
      <c r="BV73" s="41"/>
    </row>
    <row r="74" spans="1:74" ht="15" customHeight="1" thickBot="1" x14ac:dyDescent="0.2">
      <c r="A74" s="37"/>
      <c r="B74" s="16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81" t="s">
        <v>21</v>
      </c>
      <c r="P74" s="81"/>
      <c r="Q74" s="81"/>
      <c r="R74" s="81"/>
      <c r="S74" s="13"/>
      <c r="T74" s="82" t="s">
        <v>24</v>
      </c>
      <c r="U74" s="83"/>
      <c r="V74" s="83"/>
      <c r="W74" s="83"/>
      <c r="X74" s="13"/>
      <c r="Y74" s="81" t="s">
        <v>41</v>
      </c>
      <c r="Z74" s="81"/>
      <c r="AA74" s="81"/>
      <c r="AB74" s="81"/>
      <c r="AC74" s="13"/>
      <c r="AD74" s="81" t="s">
        <v>102</v>
      </c>
      <c r="AE74" s="81"/>
      <c r="AF74" s="81"/>
      <c r="AG74" s="81"/>
      <c r="AH74" s="13"/>
      <c r="AI74" s="13"/>
      <c r="AJ74" s="14"/>
      <c r="AK74" s="28"/>
      <c r="AL74" s="23"/>
      <c r="AM74" s="16"/>
      <c r="AN74" s="13"/>
      <c r="AO74" s="131" t="s">
        <v>56</v>
      </c>
      <c r="AP74" s="132"/>
      <c r="AQ74" s="132"/>
      <c r="AR74" s="132"/>
      <c r="AS74" s="132"/>
      <c r="AT74" s="132"/>
      <c r="AU74" s="132"/>
      <c r="AV74" s="132"/>
      <c r="AW74" s="133"/>
      <c r="AX74" s="134" t="s">
        <v>77</v>
      </c>
      <c r="AY74" s="135"/>
      <c r="AZ74" s="134" t="s">
        <v>78</v>
      </c>
      <c r="BA74" s="136"/>
      <c r="BB74" s="136"/>
      <c r="BC74" s="136"/>
      <c r="BD74" s="136"/>
      <c r="BE74" s="135"/>
      <c r="BF74" s="137" t="s">
        <v>87</v>
      </c>
      <c r="BG74" s="128"/>
      <c r="BH74" s="137" t="s">
        <v>85</v>
      </c>
      <c r="BI74" s="128"/>
      <c r="BJ74" s="127" t="s">
        <v>84</v>
      </c>
      <c r="BK74" s="128"/>
      <c r="BL74" s="13"/>
      <c r="BM74" s="131" t="s">
        <v>105</v>
      </c>
      <c r="BN74" s="136"/>
      <c r="BO74" s="136"/>
      <c r="BP74" s="136"/>
      <c r="BQ74" s="136"/>
      <c r="BR74" s="136"/>
      <c r="BS74" s="135"/>
      <c r="BT74" s="13"/>
      <c r="BU74" s="14"/>
      <c r="BV74" s="41"/>
    </row>
    <row r="75" spans="1:74" ht="15" customHeight="1" thickBot="1" x14ac:dyDescent="0.2">
      <c r="A75" s="37"/>
      <c r="B75" s="16"/>
      <c r="C75" s="13"/>
      <c r="D75" s="84" t="s">
        <v>99</v>
      </c>
      <c r="E75" s="84"/>
      <c r="F75" s="84"/>
      <c r="G75" s="84"/>
      <c r="H75" s="84"/>
      <c r="I75" s="13"/>
      <c r="J75" s="85">
        <f>SUM(O75,T75,Y75,AD75)</f>
        <v>9</v>
      </c>
      <c r="K75" s="86"/>
      <c r="L75" s="86"/>
      <c r="M75" s="87"/>
      <c r="N75" s="53" t="s">
        <v>19</v>
      </c>
      <c r="O75" s="88">
        <f>$G$12</f>
        <v>5</v>
      </c>
      <c r="P75" s="89"/>
      <c r="Q75" s="89"/>
      <c r="R75" s="90"/>
      <c r="S75" s="53" t="s">
        <v>20</v>
      </c>
      <c r="T75" s="88">
        <f>$G$8</f>
        <v>1</v>
      </c>
      <c r="U75" s="89"/>
      <c r="V75" s="89"/>
      <c r="W75" s="90"/>
      <c r="X75" s="53" t="s">
        <v>20</v>
      </c>
      <c r="Y75" s="88">
        <f>VLOOKUP(backyard!$D$11,backyard!$G$1:$T$66,9)</f>
        <v>3</v>
      </c>
      <c r="Z75" s="89"/>
      <c r="AA75" s="89"/>
      <c r="AB75" s="90"/>
      <c r="AC75" s="53" t="s">
        <v>20</v>
      </c>
      <c r="AD75" s="78"/>
      <c r="AE75" s="79"/>
      <c r="AF75" s="79"/>
      <c r="AG75" s="80"/>
      <c r="AH75" s="13"/>
      <c r="AI75" s="13"/>
      <c r="AJ75" s="14"/>
      <c r="AK75" s="28"/>
      <c r="AL75" s="23"/>
      <c r="AM75" s="16"/>
      <c r="AN75" s="13"/>
      <c r="AO75" s="121" t="s">
        <v>141</v>
      </c>
      <c r="AP75" s="122"/>
      <c r="AQ75" s="122"/>
      <c r="AR75" s="122"/>
      <c r="AS75" s="122"/>
      <c r="AT75" s="122"/>
      <c r="AU75" s="122"/>
      <c r="AV75" s="122"/>
      <c r="AW75" s="123"/>
      <c r="AX75" s="129">
        <f>S85</f>
        <v>0</v>
      </c>
      <c r="AY75" s="130"/>
      <c r="AZ75" s="129" t="s">
        <v>140</v>
      </c>
      <c r="BA75" s="138"/>
      <c r="BB75" s="138"/>
      <c r="BC75" s="138"/>
      <c r="BD75" s="138"/>
      <c r="BE75" s="130"/>
      <c r="BF75" s="129" t="s">
        <v>89</v>
      </c>
      <c r="BG75" s="130"/>
      <c r="BH75" s="129" t="s">
        <v>90</v>
      </c>
      <c r="BI75" s="130"/>
      <c r="BJ75" s="129" t="s">
        <v>90</v>
      </c>
      <c r="BK75" s="130"/>
      <c r="BL75" s="13"/>
      <c r="BM75" s="114"/>
      <c r="BN75" s="115"/>
      <c r="BO75" s="115"/>
      <c r="BP75" s="115"/>
      <c r="BQ75" s="115"/>
      <c r="BR75" s="115"/>
      <c r="BS75" s="116"/>
      <c r="BT75" s="13"/>
      <c r="BU75" s="14"/>
      <c r="BV75" s="41"/>
    </row>
    <row r="76" spans="1:74" ht="15" customHeight="1" thickBot="1" x14ac:dyDescent="0.2">
      <c r="A76" s="37"/>
      <c r="B76" s="16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81" t="s">
        <v>22</v>
      </c>
      <c r="P76" s="81"/>
      <c r="Q76" s="81"/>
      <c r="R76" s="81"/>
      <c r="S76" s="13"/>
      <c r="T76" s="82" t="s">
        <v>24</v>
      </c>
      <c r="U76" s="83"/>
      <c r="V76" s="83"/>
      <c r="W76" s="83"/>
      <c r="X76" s="13"/>
      <c r="Y76" s="81" t="s">
        <v>41</v>
      </c>
      <c r="Z76" s="81"/>
      <c r="AA76" s="81"/>
      <c r="AB76" s="81"/>
      <c r="AC76" s="13"/>
      <c r="AD76" s="81" t="s">
        <v>103</v>
      </c>
      <c r="AE76" s="81"/>
      <c r="AF76" s="81"/>
      <c r="AG76" s="81"/>
      <c r="AH76" s="13"/>
      <c r="AI76" s="13"/>
      <c r="AJ76" s="14"/>
      <c r="AK76" s="28"/>
      <c r="AL76" s="23"/>
      <c r="AM76" s="16"/>
      <c r="AN76" s="13"/>
      <c r="AO76" s="117"/>
      <c r="AP76" s="118"/>
      <c r="AQ76" s="118"/>
      <c r="AR76" s="118"/>
      <c r="AS76" s="118"/>
      <c r="AT76" s="118"/>
      <c r="AU76" s="118"/>
      <c r="AV76" s="118"/>
      <c r="AW76" s="119"/>
      <c r="AX76" s="75"/>
      <c r="AY76" s="77"/>
      <c r="AZ76" s="75"/>
      <c r="BA76" s="120"/>
      <c r="BB76" s="120"/>
      <c r="BC76" s="120"/>
      <c r="BD76" s="120"/>
      <c r="BE76" s="77"/>
      <c r="BF76" s="75"/>
      <c r="BG76" s="77"/>
      <c r="BH76" s="75"/>
      <c r="BI76" s="77"/>
      <c r="BJ76" s="75"/>
      <c r="BK76" s="77"/>
      <c r="BL76" s="13"/>
      <c r="BM76" s="114"/>
      <c r="BN76" s="115"/>
      <c r="BO76" s="115"/>
      <c r="BP76" s="115"/>
      <c r="BQ76" s="115"/>
      <c r="BR76" s="115"/>
      <c r="BS76" s="116"/>
      <c r="BT76" s="13"/>
      <c r="BU76" s="14"/>
      <c r="BV76" s="41"/>
    </row>
    <row r="77" spans="1:74" ht="15" customHeight="1" thickBot="1" x14ac:dyDescent="0.2">
      <c r="A77" s="37"/>
      <c r="B77" s="16"/>
      <c r="C77" s="13"/>
      <c r="D77" s="84" t="s">
        <v>100</v>
      </c>
      <c r="E77" s="84"/>
      <c r="F77" s="84"/>
      <c r="G77" s="84"/>
      <c r="H77" s="84"/>
      <c r="I77" s="13"/>
      <c r="J77" s="85">
        <f>SUM(O77,T77,Y77,AD77)</f>
        <v>9</v>
      </c>
      <c r="K77" s="86"/>
      <c r="L77" s="86"/>
      <c r="M77" s="87"/>
      <c r="N77" s="53" t="s">
        <v>19</v>
      </c>
      <c r="O77" s="88">
        <f>$G$13</f>
        <v>5</v>
      </c>
      <c r="P77" s="89"/>
      <c r="Q77" s="89"/>
      <c r="R77" s="90"/>
      <c r="S77" s="53" t="s">
        <v>20</v>
      </c>
      <c r="T77" s="88">
        <f>$G$8</f>
        <v>1</v>
      </c>
      <c r="U77" s="89"/>
      <c r="V77" s="89"/>
      <c r="W77" s="90"/>
      <c r="X77" s="53" t="s">
        <v>20</v>
      </c>
      <c r="Y77" s="88">
        <f>VLOOKUP(backyard!$D$11,backyard!$G$1:$T$66,10)</f>
        <v>3</v>
      </c>
      <c r="Z77" s="89"/>
      <c r="AA77" s="89"/>
      <c r="AB77" s="90"/>
      <c r="AC77" s="53" t="s">
        <v>20</v>
      </c>
      <c r="AD77" s="78"/>
      <c r="AE77" s="79"/>
      <c r="AF77" s="79"/>
      <c r="AG77" s="80"/>
      <c r="AH77" s="13"/>
      <c r="AI77" s="13"/>
      <c r="AJ77" s="14"/>
      <c r="AK77" s="28"/>
      <c r="AL77" s="23"/>
      <c r="AM77" s="16"/>
      <c r="AN77" s="13"/>
      <c r="AO77" s="117"/>
      <c r="AP77" s="118"/>
      <c r="AQ77" s="118"/>
      <c r="AR77" s="118"/>
      <c r="AS77" s="118"/>
      <c r="AT77" s="118"/>
      <c r="AU77" s="118"/>
      <c r="AV77" s="118"/>
      <c r="AW77" s="119"/>
      <c r="AX77" s="75"/>
      <c r="AY77" s="77"/>
      <c r="AZ77" s="75"/>
      <c r="BA77" s="120"/>
      <c r="BB77" s="120"/>
      <c r="BC77" s="120"/>
      <c r="BD77" s="120"/>
      <c r="BE77" s="77"/>
      <c r="BF77" s="75"/>
      <c r="BG77" s="77"/>
      <c r="BH77" s="75"/>
      <c r="BI77" s="77"/>
      <c r="BJ77" s="75"/>
      <c r="BK77" s="77"/>
      <c r="BL77" s="13"/>
      <c r="BM77" s="114"/>
      <c r="BN77" s="115"/>
      <c r="BO77" s="115"/>
      <c r="BP77" s="115"/>
      <c r="BQ77" s="115"/>
      <c r="BR77" s="115"/>
      <c r="BS77" s="116"/>
      <c r="BT77" s="13"/>
      <c r="BU77" s="14"/>
      <c r="BV77" s="41"/>
    </row>
    <row r="78" spans="1:74" ht="15" customHeight="1" thickBot="1" x14ac:dyDescent="0.2">
      <c r="A78" s="37"/>
      <c r="B78" s="16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81" t="s">
        <v>23</v>
      </c>
      <c r="P78" s="81"/>
      <c r="Q78" s="81"/>
      <c r="R78" s="81"/>
      <c r="S78" s="13"/>
      <c r="T78" s="82" t="s">
        <v>24</v>
      </c>
      <c r="U78" s="83"/>
      <c r="V78" s="83"/>
      <c r="W78" s="83"/>
      <c r="X78" s="13"/>
      <c r="Y78" s="81" t="s">
        <v>41</v>
      </c>
      <c r="Z78" s="81"/>
      <c r="AA78" s="81"/>
      <c r="AB78" s="81"/>
      <c r="AC78" s="13"/>
      <c r="AD78" s="81" t="s">
        <v>104</v>
      </c>
      <c r="AE78" s="81"/>
      <c r="AF78" s="81"/>
      <c r="AG78" s="81"/>
      <c r="AH78" s="13"/>
      <c r="AI78" s="13"/>
      <c r="AJ78" s="14"/>
      <c r="AK78" s="28"/>
      <c r="AL78" s="23"/>
      <c r="AM78" s="16"/>
      <c r="AN78" s="13"/>
      <c r="AO78" s="117"/>
      <c r="AP78" s="118"/>
      <c r="AQ78" s="118"/>
      <c r="AR78" s="118"/>
      <c r="AS78" s="118"/>
      <c r="AT78" s="118"/>
      <c r="AU78" s="118"/>
      <c r="AV78" s="118"/>
      <c r="AW78" s="119"/>
      <c r="AX78" s="75"/>
      <c r="AY78" s="77"/>
      <c r="AZ78" s="75"/>
      <c r="BA78" s="120"/>
      <c r="BB78" s="120"/>
      <c r="BC78" s="120"/>
      <c r="BD78" s="120"/>
      <c r="BE78" s="77"/>
      <c r="BF78" s="75"/>
      <c r="BG78" s="77"/>
      <c r="BH78" s="75"/>
      <c r="BI78" s="77"/>
      <c r="BJ78" s="75"/>
      <c r="BK78" s="77"/>
      <c r="BL78" s="13"/>
      <c r="BM78" s="114"/>
      <c r="BN78" s="115"/>
      <c r="BO78" s="115"/>
      <c r="BP78" s="115"/>
      <c r="BQ78" s="115"/>
      <c r="BR78" s="115"/>
      <c r="BS78" s="116"/>
      <c r="BT78" s="13"/>
      <c r="BU78" s="14"/>
      <c r="BV78" s="41"/>
    </row>
    <row r="79" spans="1:74" ht="15" customHeight="1" thickBot="1" x14ac:dyDescent="0.2">
      <c r="A79" s="37"/>
      <c r="B79" s="16"/>
      <c r="C79" s="13"/>
      <c r="D79" s="84" t="s">
        <v>101</v>
      </c>
      <c r="E79" s="84"/>
      <c r="F79" s="84"/>
      <c r="G79" s="84"/>
      <c r="H79" s="84"/>
      <c r="I79" s="13"/>
      <c r="J79" s="85">
        <f>SUM(O79,T79,Y79,AD79)</f>
        <v>9</v>
      </c>
      <c r="K79" s="86"/>
      <c r="L79" s="86"/>
      <c r="M79" s="87"/>
      <c r="N79" s="53" t="s">
        <v>19</v>
      </c>
      <c r="O79" s="88">
        <f>$G$14</f>
        <v>5</v>
      </c>
      <c r="P79" s="89"/>
      <c r="Q79" s="89"/>
      <c r="R79" s="90"/>
      <c r="S79" s="53" t="s">
        <v>20</v>
      </c>
      <c r="T79" s="88">
        <f>$G$8</f>
        <v>1</v>
      </c>
      <c r="U79" s="89"/>
      <c r="V79" s="89"/>
      <c r="W79" s="90"/>
      <c r="X79" s="53" t="s">
        <v>20</v>
      </c>
      <c r="Y79" s="88">
        <f>VLOOKUP(backyard!$D$11,backyard!$G$1:$T$66,11)</f>
        <v>3</v>
      </c>
      <c r="Z79" s="89"/>
      <c r="AA79" s="89"/>
      <c r="AB79" s="90"/>
      <c r="AC79" s="53" t="s">
        <v>20</v>
      </c>
      <c r="AD79" s="78"/>
      <c r="AE79" s="79"/>
      <c r="AF79" s="79"/>
      <c r="AG79" s="80"/>
      <c r="AH79" s="13"/>
      <c r="AI79" s="13"/>
      <c r="AJ79" s="14"/>
      <c r="AK79" s="28"/>
      <c r="AL79" s="23"/>
      <c r="AM79" s="16"/>
      <c r="AN79" s="13"/>
      <c r="AO79" s="117"/>
      <c r="AP79" s="118"/>
      <c r="AQ79" s="118"/>
      <c r="AR79" s="118"/>
      <c r="AS79" s="118"/>
      <c r="AT79" s="118"/>
      <c r="AU79" s="118"/>
      <c r="AV79" s="118"/>
      <c r="AW79" s="119"/>
      <c r="AX79" s="75"/>
      <c r="AY79" s="77"/>
      <c r="AZ79" s="75"/>
      <c r="BA79" s="120"/>
      <c r="BB79" s="120"/>
      <c r="BC79" s="120"/>
      <c r="BD79" s="120"/>
      <c r="BE79" s="77"/>
      <c r="BF79" s="75"/>
      <c r="BG79" s="77"/>
      <c r="BH79" s="75"/>
      <c r="BI79" s="77"/>
      <c r="BJ79" s="75"/>
      <c r="BK79" s="77"/>
      <c r="BL79" s="13"/>
      <c r="BM79" s="114"/>
      <c r="BN79" s="115"/>
      <c r="BO79" s="115"/>
      <c r="BP79" s="115"/>
      <c r="BQ79" s="115"/>
      <c r="BR79" s="115"/>
      <c r="BS79" s="116"/>
      <c r="BT79" s="13"/>
      <c r="BU79" s="14"/>
      <c r="BV79" s="41"/>
    </row>
    <row r="80" spans="1:74" ht="15" customHeight="1" x14ac:dyDescent="0.15">
      <c r="A80" s="37"/>
      <c r="B80" s="16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4"/>
      <c r="AK80" s="28"/>
      <c r="AL80" s="23"/>
      <c r="AM80" s="16"/>
      <c r="AN80" s="13"/>
      <c r="AO80" s="117"/>
      <c r="AP80" s="118"/>
      <c r="AQ80" s="118"/>
      <c r="AR80" s="118"/>
      <c r="AS80" s="118"/>
      <c r="AT80" s="118"/>
      <c r="AU80" s="118"/>
      <c r="AV80" s="118"/>
      <c r="AW80" s="119"/>
      <c r="AX80" s="75"/>
      <c r="AY80" s="77"/>
      <c r="AZ80" s="75"/>
      <c r="BA80" s="120"/>
      <c r="BB80" s="120"/>
      <c r="BC80" s="120"/>
      <c r="BD80" s="120"/>
      <c r="BE80" s="77"/>
      <c r="BF80" s="75"/>
      <c r="BG80" s="77"/>
      <c r="BH80" s="75"/>
      <c r="BI80" s="77"/>
      <c r="BJ80" s="75"/>
      <c r="BK80" s="77"/>
      <c r="BL80" s="13"/>
      <c r="BM80" s="114"/>
      <c r="BN80" s="115"/>
      <c r="BO80" s="115"/>
      <c r="BP80" s="115"/>
      <c r="BQ80" s="115"/>
      <c r="BR80" s="115"/>
      <c r="BS80" s="116"/>
      <c r="BT80" s="13"/>
      <c r="BU80" s="14"/>
      <c r="BV80" s="41"/>
    </row>
    <row r="81" spans="1:74" ht="15" customHeight="1" x14ac:dyDescent="0.15">
      <c r="A81" s="37"/>
      <c r="B81" s="16"/>
      <c r="C81" s="13"/>
      <c r="D81" s="100" t="s">
        <v>25</v>
      </c>
      <c r="E81" s="100"/>
      <c r="F81" s="100"/>
      <c r="G81" s="100"/>
      <c r="H81" s="100"/>
      <c r="I81" s="100"/>
      <c r="J81" s="100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4"/>
      <c r="AK81" s="28"/>
      <c r="AL81" s="23"/>
      <c r="AM81" s="16"/>
      <c r="AN81" s="13"/>
      <c r="AO81" s="117"/>
      <c r="AP81" s="118"/>
      <c r="AQ81" s="118"/>
      <c r="AR81" s="118"/>
      <c r="AS81" s="118"/>
      <c r="AT81" s="118"/>
      <c r="AU81" s="118"/>
      <c r="AV81" s="118"/>
      <c r="AW81" s="119"/>
      <c r="AX81" s="75"/>
      <c r="AY81" s="77"/>
      <c r="AZ81" s="75"/>
      <c r="BA81" s="120"/>
      <c r="BB81" s="120"/>
      <c r="BC81" s="120"/>
      <c r="BD81" s="120"/>
      <c r="BE81" s="77"/>
      <c r="BF81" s="75"/>
      <c r="BG81" s="77"/>
      <c r="BH81" s="75"/>
      <c r="BI81" s="77"/>
      <c r="BJ81" s="75"/>
      <c r="BK81" s="77"/>
      <c r="BL81" s="13"/>
      <c r="BM81" s="114"/>
      <c r="BN81" s="115"/>
      <c r="BO81" s="115"/>
      <c r="BP81" s="115"/>
      <c r="BQ81" s="115"/>
      <c r="BR81" s="115"/>
      <c r="BS81" s="116"/>
      <c r="BT81" s="13"/>
      <c r="BU81" s="14"/>
      <c r="BV81" s="41"/>
    </row>
    <row r="82" spans="1:74" ht="15" customHeight="1" thickBot="1" x14ac:dyDescent="0.2">
      <c r="A82" s="37"/>
      <c r="B82" s="16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64"/>
      <c r="S82" s="64"/>
      <c r="T82" s="13"/>
      <c r="U82" s="67" t="s">
        <v>155</v>
      </c>
      <c r="V82" s="68"/>
      <c r="W82" s="13"/>
      <c r="X82" s="71" t="s">
        <v>154</v>
      </c>
      <c r="Y82" s="72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4"/>
      <c r="AK82" s="28"/>
      <c r="AL82" s="23"/>
      <c r="AM82" s="16"/>
      <c r="AN82" s="13"/>
      <c r="AO82" s="117"/>
      <c r="AP82" s="118"/>
      <c r="AQ82" s="118"/>
      <c r="AR82" s="118"/>
      <c r="AS82" s="118"/>
      <c r="AT82" s="118"/>
      <c r="AU82" s="118"/>
      <c r="AV82" s="118"/>
      <c r="AW82" s="119"/>
      <c r="AX82" s="75"/>
      <c r="AY82" s="77"/>
      <c r="AZ82" s="75"/>
      <c r="BA82" s="120"/>
      <c r="BB82" s="120"/>
      <c r="BC82" s="120"/>
      <c r="BD82" s="120"/>
      <c r="BE82" s="77"/>
      <c r="BF82" s="75"/>
      <c r="BG82" s="77"/>
      <c r="BH82" s="75"/>
      <c r="BI82" s="77"/>
      <c r="BJ82" s="75"/>
      <c r="BK82" s="77"/>
      <c r="BL82" s="13"/>
      <c r="BM82" s="114"/>
      <c r="BN82" s="115"/>
      <c r="BO82" s="115"/>
      <c r="BP82" s="115"/>
      <c r="BQ82" s="115"/>
      <c r="BR82" s="115"/>
      <c r="BS82" s="116"/>
      <c r="BT82" s="13"/>
      <c r="BU82" s="14"/>
      <c r="BV82" s="41"/>
    </row>
    <row r="83" spans="1:74" ht="15" customHeight="1" thickBot="1" x14ac:dyDescent="0.2">
      <c r="A83" s="37"/>
      <c r="B83" s="16"/>
      <c r="C83" s="13"/>
      <c r="D83" s="84" t="s">
        <v>117</v>
      </c>
      <c r="E83" s="84"/>
      <c r="F83" s="84"/>
      <c r="G83" s="84"/>
      <c r="H83" s="84"/>
      <c r="I83" s="84"/>
      <c r="J83" s="172"/>
      <c r="K83" s="120"/>
      <c r="L83" s="120"/>
      <c r="M83" s="173"/>
      <c r="N83" s="13"/>
      <c r="O83" s="61" t="s">
        <v>118</v>
      </c>
      <c r="P83" s="61"/>
      <c r="Q83" s="61"/>
      <c r="R83" s="62">
        <f>SUM(U83,X83)</f>
        <v>1</v>
      </c>
      <c r="S83" s="63"/>
      <c r="T83" s="52" t="s">
        <v>151</v>
      </c>
      <c r="U83" s="69">
        <f>IF(G8+5&lt;J83,J83-(G8+4),1)</f>
        <v>1</v>
      </c>
      <c r="V83" s="70"/>
      <c r="W83" s="52" t="s">
        <v>153</v>
      </c>
      <c r="X83" s="73"/>
      <c r="Y83" s="74"/>
      <c r="Z83" s="65" t="s">
        <v>152</v>
      </c>
      <c r="AA83" s="65"/>
      <c r="AB83" s="65"/>
      <c r="AC83" s="65"/>
      <c r="AD83" s="66"/>
      <c r="AE83" s="184">
        <f>IF(R83&lt;1,1,R83)</f>
        <v>1</v>
      </c>
      <c r="AF83" s="185"/>
      <c r="AG83" s="186"/>
      <c r="AH83" s="13"/>
      <c r="AI83" s="13"/>
      <c r="AJ83" s="14"/>
      <c r="AK83" s="28"/>
      <c r="AL83" s="23"/>
      <c r="AM83" s="16"/>
      <c r="AN83" s="13"/>
      <c r="AO83" s="34" t="s">
        <v>150</v>
      </c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4"/>
      <c r="BV83" s="41"/>
    </row>
    <row r="84" spans="1:74" ht="15" customHeight="1" x14ac:dyDescent="0.15">
      <c r="A84" s="37"/>
      <c r="B84" s="16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4"/>
      <c r="AK84" s="28"/>
      <c r="AL84" s="23"/>
      <c r="AM84" s="16"/>
      <c r="AN84" s="13"/>
      <c r="AO84" s="100" t="s">
        <v>142</v>
      </c>
      <c r="AP84" s="100"/>
      <c r="AQ84" s="100"/>
      <c r="AR84" s="100"/>
      <c r="AS84" s="100"/>
      <c r="AT84" s="100"/>
      <c r="AU84" s="100"/>
      <c r="AV84" s="13"/>
      <c r="AW84" s="13"/>
      <c r="AX84" s="13"/>
      <c r="AY84" s="13"/>
      <c r="AZ84" s="100" t="s">
        <v>145</v>
      </c>
      <c r="BA84" s="100"/>
      <c r="BB84" s="100"/>
      <c r="BC84" s="100"/>
      <c r="BD84" s="100"/>
      <c r="BE84" s="100"/>
      <c r="BF84" s="100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4"/>
      <c r="BV84" s="41"/>
    </row>
    <row r="85" spans="1:74" ht="15" customHeight="1" x14ac:dyDescent="0.15">
      <c r="A85" s="37"/>
      <c r="B85" s="16"/>
      <c r="C85" s="13"/>
      <c r="D85" s="84" t="s">
        <v>119</v>
      </c>
      <c r="E85" s="84"/>
      <c r="F85" s="84"/>
      <c r="G85" s="84"/>
      <c r="H85" s="54"/>
      <c r="I85" s="55"/>
      <c r="J85" s="172"/>
      <c r="K85" s="120"/>
      <c r="L85" s="120"/>
      <c r="M85" s="173"/>
      <c r="N85" s="56"/>
      <c r="O85" s="174" t="s">
        <v>120</v>
      </c>
      <c r="P85" s="174"/>
      <c r="Q85" s="174"/>
      <c r="R85" s="174"/>
      <c r="S85" s="181"/>
      <c r="T85" s="182"/>
      <c r="U85" s="182"/>
      <c r="V85" s="183"/>
      <c r="W85" s="13"/>
      <c r="X85" s="84" t="s">
        <v>121</v>
      </c>
      <c r="Y85" s="84"/>
      <c r="Z85" s="84"/>
      <c r="AA85" s="84"/>
      <c r="AB85" s="84"/>
      <c r="AC85" s="181"/>
      <c r="AD85" s="182"/>
      <c r="AE85" s="182"/>
      <c r="AF85" s="183"/>
      <c r="AG85" s="13"/>
      <c r="AH85" s="13"/>
      <c r="AI85" s="13"/>
      <c r="AJ85" s="14"/>
      <c r="AK85" s="28"/>
      <c r="AL85" s="23"/>
      <c r="AM85" s="16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4"/>
      <c r="BV85" s="41"/>
    </row>
    <row r="86" spans="1:74" ht="15" customHeight="1" thickBot="1" x14ac:dyDescent="0.2">
      <c r="A86" s="37"/>
      <c r="B86" s="16"/>
      <c r="C86" s="13"/>
      <c r="D86" s="13"/>
      <c r="E86" s="13"/>
      <c r="F86" s="13"/>
      <c r="G86" s="13"/>
      <c r="H86" s="13"/>
      <c r="I86" s="13"/>
      <c r="J86" s="13"/>
      <c r="K86" s="196" t="s">
        <v>123</v>
      </c>
      <c r="L86" s="197"/>
      <c r="M86" s="13"/>
      <c r="N86" s="13"/>
      <c r="O86" s="81" t="s">
        <v>125</v>
      </c>
      <c r="P86" s="81"/>
      <c r="Q86" s="81"/>
      <c r="R86" s="81"/>
      <c r="S86" s="13"/>
      <c r="T86" s="82" t="s">
        <v>126</v>
      </c>
      <c r="U86" s="83"/>
      <c r="V86" s="83"/>
      <c r="W86" s="83"/>
      <c r="X86" s="13"/>
      <c r="Y86" s="81" t="s">
        <v>34</v>
      </c>
      <c r="Z86" s="81"/>
      <c r="AA86" s="81"/>
      <c r="AB86" s="81"/>
      <c r="AC86" s="13"/>
      <c r="AD86" s="13"/>
      <c r="AE86" s="13"/>
      <c r="AF86" s="13"/>
      <c r="AG86" s="13"/>
      <c r="AH86" s="13"/>
      <c r="AI86" s="13"/>
      <c r="AJ86" s="14"/>
      <c r="AK86" s="28"/>
      <c r="AL86" s="23"/>
      <c r="AM86" s="16"/>
      <c r="AN86" s="13"/>
      <c r="AO86" s="174" t="s">
        <v>143</v>
      </c>
      <c r="AP86" s="174"/>
      <c r="AQ86" s="174"/>
      <c r="AR86" s="174"/>
      <c r="AS86" s="174"/>
      <c r="AT86" s="211"/>
      <c r="AU86" s="75"/>
      <c r="AV86" s="76"/>
      <c r="AW86" s="76"/>
      <c r="AX86" s="77"/>
      <c r="AY86" s="13"/>
      <c r="AZ86" s="174" t="s">
        <v>146</v>
      </c>
      <c r="BA86" s="174"/>
      <c r="BB86" s="174"/>
      <c r="BC86" s="174"/>
      <c r="BD86" s="75"/>
      <c r="BE86" s="76"/>
      <c r="BF86" s="76"/>
      <c r="BG86" s="77"/>
      <c r="BH86" s="60" t="s">
        <v>147</v>
      </c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4"/>
      <c r="BV86" s="41"/>
    </row>
    <row r="87" spans="1:74" ht="15" customHeight="1" thickBot="1" x14ac:dyDescent="0.2">
      <c r="A87" s="37"/>
      <c r="B87" s="16"/>
      <c r="C87" s="13"/>
      <c r="D87" s="84" t="s">
        <v>122</v>
      </c>
      <c r="E87" s="84"/>
      <c r="F87" s="84"/>
      <c r="G87" s="84"/>
      <c r="H87" s="13"/>
      <c r="I87" s="13"/>
      <c r="J87" s="198">
        <f>SUM(O87,T87,Y87,AD87)</f>
        <v>2</v>
      </c>
      <c r="K87" s="199"/>
      <c r="L87" s="199"/>
      <c r="M87" s="200"/>
      <c r="N87" s="6" t="s">
        <v>19</v>
      </c>
      <c r="O87" s="172"/>
      <c r="P87" s="120"/>
      <c r="Q87" s="120"/>
      <c r="R87" s="173"/>
      <c r="S87" s="6" t="s">
        <v>20</v>
      </c>
      <c r="T87" s="69">
        <f>$G$8*2</f>
        <v>2</v>
      </c>
      <c r="U87" s="201"/>
      <c r="V87" s="201"/>
      <c r="W87" s="70"/>
      <c r="X87" s="6" t="s">
        <v>20</v>
      </c>
      <c r="Y87" s="172"/>
      <c r="Z87" s="120"/>
      <c r="AA87" s="120"/>
      <c r="AB87" s="173"/>
      <c r="AC87" s="13"/>
      <c r="AD87" s="13"/>
      <c r="AE87" s="13"/>
      <c r="AF87" s="13"/>
      <c r="AG87" s="13"/>
      <c r="AH87" s="13"/>
      <c r="AI87" s="13"/>
      <c r="AJ87" s="14"/>
      <c r="AK87" s="28"/>
      <c r="AL87" s="23"/>
      <c r="AM87" s="16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74" t="s">
        <v>148</v>
      </c>
      <c r="BA87" s="174"/>
      <c r="BB87" s="174"/>
      <c r="BC87" s="174"/>
      <c r="BD87" s="212" t="str">
        <f>IF(O87="","",IF(O87&lt;=0,"",IF(BD86="不明","─",QUOTIENT(BD86,O87*2))))</f>
        <v/>
      </c>
      <c r="BE87" s="213"/>
      <c r="BF87" s="213"/>
      <c r="BG87" s="214"/>
      <c r="BH87" s="57" t="s">
        <v>149</v>
      </c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4"/>
      <c r="BV87" s="41"/>
    </row>
    <row r="88" spans="1:74" ht="15" customHeight="1" x14ac:dyDescent="0.15">
      <c r="A88" s="37"/>
      <c r="B88" s="16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4"/>
      <c r="AK88" s="28"/>
      <c r="AL88" s="23"/>
      <c r="AM88" s="16"/>
      <c r="AN88" s="13"/>
      <c r="AO88" s="100" t="s">
        <v>144</v>
      </c>
      <c r="AP88" s="100"/>
      <c r="AQ88" s="100"/>
      <c r="AR88" s="100"/>
      <c r="AS88" s="100"/>
      <c r="AT88" s="100"/>
      <c r="AU88" s="100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4"/>
      <c r="BV88" s="41"/>
    </row>
    <row r="89" spans="1:74" ht="15" customHeight="1" x14ac:dyDescent="0.15">
      <c r="A89" s="37"/>
      <c r="B89" s="16"/>
      <c r="C89" s="13"/>
      <c r="D89" s="100" t="s">
        <v>127</v>
      </c>
      <c r="E89" s="100"/>
      <c r="F89" s="100"/>
      <c r="G89" s="100"/>
      <c r="H89" s="100"/>
      <c r="I89" s="100"/>
      <c r="J89" s="100"/>
      <c r="K89" s="35" t="s">
        <v>133</v>
      </c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32"/>
      <c r="AA89" s="13"/>
      <c r="AB89" s="13"/>
      <c r="AC89" s="13"/>
      <c r="AD89" s="13"/>
      <c r="AE89" s="13"/>
      <c r="AF89" s="13"/>
      <c r="AG89" s="13"/>
      <c r="AH89" s="13"/>
      <c r="AI89" s="13"/>
      <c r="AJ89" s="14"/>
      <c r="AK89" s="28"/>
      <c r="AL89" s="23"/>
      <c r="AM89" s="16"/>
      <c r="AN89" s="13"/>
      <c r="AO89" s="101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  <c r="BS89" s="103"/>
      <c r="BT89" s="13"/>
      <c r="BU89" s="14"/>
      <c r="BV89" s="41"/>
    </row>
    <row r="90" spans="1:74" ht="15" customHeight="1" thickBot="1" x14ac:dyDescent="0.2">
      <c r="A90" s="37"/>
      <c r="B90" s="16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82" t="s">
        <v>131</v>
      </c>
      <c r="AB90" s="83"/>
      <c r="AC90" s="83"/>
      <c r="AD90" s="13"/>
      <c r="AE90" s="82" t="s">
        <v>134</v>
      </c>
      <c r="AF90" s="83"/>
      <c r="AG90" s="83"/>
      <c r="AH90" s="13"/>
      <c r="AI90" s="13"/>
      <c r="AJ90" s="14"/>
      <c r="AK90" s="28"/>
      <c r="AL90" s="23"/>
      <c r="AM90" s="16"/>
      <c r="AN90" s="13"/>
      <c r="AO90" s="94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5"/>
      <c r="BN90" s="95"/>
      <c r="BO90" s="95"/>
      <c r="BP90" s="95"/>
      <c r="BQ90" s="95"/>
      <c r="BR90" s="95"/>
      <c r="BS90" s="96"/>
      <c r="BT90" s="13"/>
      <c r="BU90" s="14"/>
      <c r="BV90" s="41"/>
    </row>
    <row r="91" spans="1:74" ht="15" customHeight="1" thickBot="1" x14ac:dyDescent="0.2">
      <c r="A91" s="37"/>
      <c r="B91" s="16"/>
      <c r="C91" s="13"/>
      <c r="D91" s="193" t="s">
        <v>128</v>
      </c>
      <c r="E91" s="193"/>
      <c r="F91" s="193"/>
      <c r="G91" s="193"/>
      <c r="H91" s="75"/>
      <c r="I91" s="76"/>
      <c r="J91" s="76"/>
      <c r="K91" s="76"/>
      <c r="L91" s="76"/>
      <c r="M91" s="77"/>
      <c r="N91" s="194" t="s">
        <v>129</v>
      </c>
      <c r="O91" s="195"/>
      <c r="P91" s="195"/>
      <c r="Q91" s="190"/>
      <c r="R91" s="191"/>
      <c r="S91" s="192"/>
      <c r="T91" s="195" t="s">
        <v>130</v>
      </c>
      <c r="U91" s="195"/>
      <c r="V91" s="195"/>
      <c r="W91" s="187">
        <f>SUM(AA91,AE91)</f>
        <v>0</v>
      </c>
      <c r="X91" s="188"/>
      <c r="Y91" s="189"/>
      <c r="Z91" t="s">
        <v>124</v>
      </c>
      <c r="AA91" s="75"/>
      <c r="AB91" s="76"/>
      <c r="AC91" s="77"/>
      <c r="AD91" t="s">
        <v>132</v>
      </c>
      <c r="AE91" s="88">
        <f>QUOTIENT($G$8,5)</f>
        <v>0</v>
      </c>
      <c r="AF91" s="89"/>
      <c r="AG91" s="90"/>
      <c r="AI91" s="13"/>
      <c r="AJ91" s="14"/>
      <c r="AK91" s="28"/>
      <c r="AL91" s="23"/>
      <c r="AM91" s="16"/>
      <c r="AN91" s="13"/>
      <c r="AO91" s="94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  <c r="BM91" s="95"/>
      <c r="BN91" s="95"/>
      <c r="BO91" s="95"/>
      <c r="BP91" s="95"/>
      <c r="BQ91" s="95"/>
      <c r="BR91" s="95"/>
      <c r="BS91" s="96"/>
      <c r="BT91" s="13"/>
      <c r="BU91" s="14"/>
      <c r="BV91" s="41"/>
    </row>
    <row r="92" spans="1:74" ht="15" customHeight="1" thickBot="1" x14ac:dyDescent="0.2">
      <c r="A92" s="37"/>
      <c r="B92" s="16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82" t="s">
        <v>131</v>
      </c>
      <c r="AB92" s="83"/>
      <c r="AC92" s="83"/>
      <c r="AD92" s="13"/>
      <c r="AE92" s="82" t="s">
        <v>134</v>
      </c>
      <c r="AF92" s="83"/>
      <c r="AG92" s="83"/>
      <c r="AH92" s="13"/>
      <c r="AI92" s="13"/>
      <c r="AJ92" s="14"/>
      <c r="AK92" s="28"/>
      <c r="AL92" s="23"/>
      <c r="AM92" s="16"/>
      <c r="AN92" s="13"/>
      <c r="AO92" s="94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5"/>
      <c r="BN92" s="95"/>
      <c r="BO92" s="95"/>
      <c r="BP92" s="95"/>
      <c r="BQ92" s="95"/>
      <c r="BR92" s="95"/>
      <c r="BS92" s="96"/>
      <c r="BT92" s="13"/>
      <c r="BU92" s="14"/>
      <c r="BV92" s="41"/>
    </row>
    <row r="93" spans="1:74" ht="15" customHeight="1" thickBot="1" x14ac:dyDescent="0.2">
      <c r="A93" s="37"/>
      <c r="B93" s="16"/>
      <c r="C93" s="13"/>
      <c r="D93" s="193" t="s">
        <v>128</v>
      </c>
      <c r="E93" s="193"/>
      <c r="F93" s="193"/>
      <c r="G93" s="193"/>
      <c r="H93" s="75"/>
      <c r="I93" s="76"/>
      <c r="J93" s="76"/>
      <c r="K93" s="76"/>
      <c r="L93" s="76"/>
      <c r="M93" s="77"/>
      <c r="N93" s="194" t="s">
        <v>129</v>
      </c>
      <c r="O93" s="195"/>
      <c r="P93" s="195"/>
      <c r="Q93" s="190"/>
      <c r="R93" s="191"/>
      <c r="S93" s="192"/>
      <c r="T93" s="195" t="s">
        <v>130</v>
      </c>
      <c r="U93" s="195"/>
      <c r="V93" s="195"/>
      <c r="W93" s="187">
        <f>SUM(AA93,AE93)</f>
        <v>0</v>
      </c>
      <c r="X93" s="188"/>
      <c r="Y93" s="189"/>
      <c r="Z93" t="s">
        <v>124</v>
      </c>
      <c r="AA93" s="75"/>
      <c r="AB93" s="76"/>
      <c r="AC93" s="77"/>
      <c r="AD93" t="s">
        <v>132</v>
      </c>
      <c r="AE93" s="88">
        <f>QUOTIENT($G$8,5)</f>
        <v>0</v>
      </c>
      <c r="AF93" s="89"/>
      <c r="AG93" s="90"/>
      <c r="AI93" s="13"/>
      <c r="AJ93" s="14"/>
      <c r="AK93" s="28"/>
      <c r="AL93" s="23"/>
      <c r="AM93" s="16"/>
      <c r="AN93" s="13"/>
      <c r="AO93" s="94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5"/>
      <c r="BN93" s="95"/>
      <c r="BO93" s="95"/>
      <c r="BP93" s="95"/>
      <c r="BQ93" s="95"/>
      <c r="BR93" s="95"/>
      <c r="BS93" s="96"/>
      <c r="BT93" s="13"/>
      <c r="BU93" s="14"/>
      <c r="BV93" s="41"/>
    </row>
    <row r="94" spans="1:74" ht="15" customHeight="1" thickBot="1" x14ac:dyDescent="0.2">
      <c r="A94" s="37"/>
      <c r="B94" s="16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82" t="s">
        <v>131</v>
      </c>
      <c r="AB94" s="83"/>
      <c r="AC94" s="83"/>
      <c r="AD94" s="13"/>
      <c r="AE94" s="82" t="s">
        <v>134</v>
      </c>
      <c r="AF94" s="83"/>
      <c r="AG94" s="83"/>
      <c r="AH94" s="13"/>
      <c r="AI94" s="13"/>
      <c r="AJ94" s="14"/>
      <c r="AK94" s="28"/>
      <c r="AL94" s="23"/>
      <c r="AM94" s="16"/>
      <c r="AN94" s="13"/>
      <c r="AO94" s="94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5"/>
      <c r="BN94" s="95"/>
      <c r="BO94" s="95"/>
      <c r="BP94" s="95"/>
      <c r="BQ94" s="95"/>
      <c r="BR94" s="95"/>
      <c r="BS94" s="96"/>
      <c r="BT94" s="13"/>
      <c r="BU94" s="14"/>
      <c r="BV94" s="41"/>
    </row>
    <row r="95" spans="1:74" ht="15" customHeight="1" thickBot="1" x14ac:dyDescent="0.2">
      <c r="A95" s="37"/>
      <c r="B95" s="16"/>
      <c r="C95" s="13"/>
      <c r="D95" s="193" t="s">
        <v>128</v>
      </c>
      <c r="E95" s="193"/>
      <c r="F95" s="193"/>
      <c r="G95" s="193"/>
      <c r="H95" s="75"/>
      <c r="I95" s="76"/>
      <c r="J95" s="76"/>
      <c r="K95" s="76"/>
      <c r="L95" s="76"/>
      <c r="M95" s="77"/>
      <c r="N95" s="194" t="s">
        <v>129</v>
      </c>
      <c r="O95" s="195"/>
      <c r="P95" s="195"/>
      <c r="Q95" s="190"/>
      <c r="R95" s="191"/>
      <c r="S95" s="192"/>
      <c r="T95" s="195" t="s">
        <v>130</v>
      </c>
      <c r="U95" s="195"/>
      <c r="V95" s="195"/>
      <c r="W95" s="187">
        <f>SUM(AA95,AE95)</f>
        <v>0</v>
      </c>
      <c r="X95" s="188"/>
      <c r="Y95" s="189"/>
      <c r="Z95" t="s">
        <v>124</v>
      </c>
      <c r="AA95" s="75"/>
      <c r="AB95" s="76"/>
      <c r="AC95" s="77"/>
      <c r="AD95" t="s">
        <v>132</v>
      </c>
      <c r="AE95" s="88">
        <f>QUOTIENT($G$8,5)</f>
        <v>0</v>
      </c>
      <c r="AF95" s="89"/>
      <c r="AG95" s="90"/>
      <c r="AI95" s="13"/>
      <c r="AJ95" s="14"/>
      <c r="AK95" s="28"/>
      <c r="AL95" s="23"/>
      <c r="AM95" s="16"/>
      <c r="AN95" s="13"/>
      <c r="AO95" s="94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5"/>
      <c r="BN95" s="95"/>
      <c r="BO95" s="95"/>
      <c r="BP95" s="95"/>
      <c r="BQ95" s="95"/>
      <c r="BR95" s="95"/>
      <c r="BS95" s="96"/>
      <c r="BT95" s="13"/>
      <c r="BU95" s="14"/>
      <c r="BV95" s="41"/>
    </row>
    <row r="96" spans="1:74" ht="15" customHeight="1" thickBot="1" x14ac:dyDescent="0.2">
      <c r="A96" s="37"/>
      <c r="B96" s="16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82" t="s">
        <v>131</v>
      </c>
      <c r="AB96" s="83"/>
      <c r="AC96" s="83"/>
      <c r="AD96" s="13"/>
      <c r="AE96" s="82" t="s">
        <v>134</v>
      </c>
      <c r="AF96" s="83"/>
      <c r="AG96" s="83"/>
      <c r="AH96" s="13"/>
      <c r="AI96" s="13"/>
      <c r="AJ96" s="14"/>
      <c r="AK96" s="28"/>
      <c r="AL96" s="23"/>
      <c r="AM96" s="16"/>
      <c r="AN96" s="13"/>
      <c r="AO96" s="94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95"/>
      <c r="BS96" s="96"/>
      <c r="BT96" s="13"/>
      <c r="BU96" s="14"/>
      <c r="BV96" s="41"/>
    </row>
    <row r="97" spans="1:74" ht="15" customHeight="1" thickBot="1" x14ac:dyDescent="0.2">
      <c r="A97" s="37"/>
      <c r="B97" s="16"/>
      <c r="C97" s="13"/>
      <c r="D97" s="193" t="s">
        <v>128</v>
      </c>
      <c r="E97" s="193"/>
      <c r="F97" s="193"/>
      <c r="G97" s="193"/>
      <c r="H97" s="75"/>
      <c r="I97" s="76"/>
      <c r="J97" s="76"/>
      <c r="K97" s="76"/>
      <c r="L97" s="76"/>
      <c r="M97" s="77"/>
      <c r="N97" s="194" t="s">
        <v>129</v>
      </c>
      <c r="O97" s="195"/>
      <c r="P97" s="195"/>
      <c r="Q97" s="190"/>
      <c r="R97" s="191"/>
      <c r="S97" s="192"/>
      <c r="T97" s="195" t="s">
        <v>130</v>
      </c>
      <c r="U97" s="195"/>
      <c r="V97" s="195"/>
      <c r="W97" s="187">
        <f>SUM(AA97,AE97)</f>
        <v>0</v>
      </c>
      <c r="X97" s="188"/>
      <c r="Y97" s="189"/>
      <c r="Z97" t="s">
        <v>124</v>
      </c>
      <c r="AA97" s="75"/>
      <c r="AB97" s="76"/>
      <c r="AC97" s="77"/>
      <c r="AD97" t="s">
        <v>132</v>
      </c>
      <c r="AE97" s="88">
        <f>QUOTIENT($G$8,5)</f>
        <v>0</v>
      </c>
      <c r="AF97" s="89"/>
      <c r="AG97" s="90"/>
      <c r="AI97" s="13"/>
      <c r="AJ97" s="14"/>
      <c r="AK97" s="28"/>
      <c r="AL97" s="23"/>
      <c r="AM97" s="16"/>
      <c r="AN97" s="13"/>
      <c r="AO97" s="94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6"/>
      <c r="BT97" s="13"/>
      <c r="BU97" s="14"/>
      <c r="BV97" s="41"/>
    </row>
    <row r="98" spans="1:74" ht="15" customHeight="1" x14ac:dyDescent="0.15">
      <c r="A98" s="37"/>
      <c r="B98" s="16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4"/>
      <c r="AK98" s="28"/>
      <c r="AL98" s="23"/>
      <c r="AM98" s="16"/>
      <c r="AN98" s="13"/>
      <c r="AO98" s="94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5"/>
      <c r="BN98" s="95"/>
      <c r="BO98" s="95"/>
      <c r="BP98" s="95"/>
      <c r="BQ98" s="95"/>
      <c r="BR98" s="95"/>
      <c r="BS98" s="96"/>
      <c r="BT98" s="13"/>
      <c r="BU98" s="14"/>
      <c r="BV98" s="41"/>
    </row>
    <row r="99" spans="1:74" ht="15" customHeight="1" x14ac:dyDescent="0.15">
      <c r="A99" s="37"/>
      <c r="B99" s="16"/>
      <c r="C99" s="13"/>
      <c r="D99" s="100" t="s">
        <v>135</v>
      </c>
      <c r="E99" s="100"/>
      <c r="F99" s="100"/>
      <c r="G99" s="100"/>
      <c r="H99" s="100"/>
      <c r="I99" s="100"/>
      <c r="J99" s="100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4"/>
      <c r="AK99" s="28"/>
      <c r="AL99" s="23"/>
      <c r="AM99" s="16"/>
      <c r="AN99" s="13"/>
      <c r="AO99" s="94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5"/>
      <c r="BN99" s="95"/>
      <c r="BO99" s="95"/>
      <c r="BP99" s="95"/>
      <c r="BQ99" s="95"/>
      <c r="BR99" s="95"/>
      <c r="BS99" s="96"/>
      <c r="BT99" s="13"/>
      <c r="BU99" s="14"/>
      <c r="BV99" s="41"/>
    </row>
    <row r="100" spans="1:74" ht="15" customHeight="1" x14ac:dyDescent="0.15">
      <c r="A100" s="37"/>
      <c r="B100" s="16"/>
      <c r="C100" s="13"/>
      <c r="D100" s="208"/>
      <c r="E100" s="209"/>
      <c r="F100" s="209"/>
      <c r="G100" s="209"/>
      <c r="H100" s="209"/>
      <c r="I100" s="209"/>
      <c r="J100" s="209"/>
      <c r="K100" s="209"/>
      <c r="L100" s="209"/>
      <c r="M100" s="209"/>
      <c r="N100" s="209"/>
      <c r="O100" s="209"/>
      <c r="P100" s="209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  <c r="AB100" s="209"/>
      <c r="AC100" s="209"/>
      <c r="AD100" s="209"/>
      <c r="AE100" s="209"/>
      <c r="AF100" s="209"/>
      <c r="AG100" s="209"/>
      <c r="AH100" s="210"/>
      <c r="AI100" s="13"/>
      <c r="AJ100" s="14"/>
      <c r="AK100" s="28"/>
      <c r="AL100" s="23"/>
      <c r="AM100" s="16"/>
      <c r="AN100" s="13"/>
      <c r="AO100" s="94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/>
      <c r="BS100" s="96"/>
      <c r="BT100" s="13"/>
      <c r="BU100" s="14"/>
      <c r="BV100" s="41"/>
    </row>
    <row r="101" spans="1:74" ht="15" customHeight="1" x14ac:dyDescent="0.15">
      <c r="A101" s="37"/>
      <c r="B101" s="16"/>
      <c r="C101" s="13"/>
      <c r="D101" s="202"/>
      <c r="E101" s="203"/>
      <c r="F101" s="203"/>
      <c r="G101" s="203"/>
      <c r="H101" s="203"/>
      <c r="I101" s="203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4"/>
      <c r="AI101" s="13"/>
      <c r="AJ101" s="14"/>
      <c r="AK101" s="28"/>
      <c r="AL101" s="23"/>
      <c r="AM101" s="16"/>
      <c r="AN101" s="13"/>
      <c r="AO101" s="94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95"/>
      <c r="BP101" s="95"/>
      <c r="BQ101" s="95"/>
      <c r="BR101" s="95"/>
      <c r="BS101" s="96"/>
      <c r="BT101" s="13"/>
      <c r="BU101" s="14"/>
      <c r="BV101" s="41"/>
    </row>
    <row r="102" spans="1:74" ht="15" customHeight="1" x14ac:dyDescent="0.15">
      <c r="A102" s="37"/>
      <c r="B102" s="16"/>
      <c r="C102" s="13"/>
      <c r="D102" s="202"/>
      <c r="E102" s="203"/>
      <c r="F102" s="203"/>
      <c r="G102" s="203"/>
      <c r="H102" s="203"/>
      <c r="I102" s="203"/>
      <c r="J102" s="203"/>
      <c r="K102" s="203"/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203"/>
      <c r="AH102" s="204"/>
      <c r="AI102" s="13"/>
      <c r="AJ102" s="14"/>
      <c r="AK102" s="28"/>
      <c r="AL102" s="23"/>
      <c r="AM102" s="16"/>
      <c r="AN102" s="13"/>
      <c r="AO102" s="94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5"/>
      <c r="BN102" s="95"/>
      <c r="BO102" s="95"/>
      <c r="BP102" s="95"/>
      <c r="BQ102" s="95"/>
      <c r="BR102" s="95"/>
      <c r="BS102" s="96"/>
      <c r="BT102" s="13"/>
      <c r="BU102" s="14"/>
      <c r="BV102" s="41"/>
    </row>
    <row r="103" spans="1:74" ht="15" customHeight="1" x14ac:dyDescent="0.15">
      <c r="A103" s="37"/>
      <c r="B103" s="16"/>
      <c r="C103" s="13"/>
      <c r="D103" s="202"/>
      <c r="E103" s="203"/>
      <c r="F103" s="203"/>
      <c r="G103" s="203"/>
      <c r="H103" s="203"/>
      <c r="I103" s="203"/>
      <c r="J103" s="203"/>
      <c r="K103" s="203"/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/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3"/>
      <c r="AH103" s="204"/>
      <c r="AI103" s="13"/>
      <c r="AJ103" s="14"/>
      <c r="AK103" s="28"/>
      <c r="AL103" s="23"/>
      <c r="AM103" s="16"/>
      <c r="AN103" s="13"/>
      <c r="AO103" s="94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6"/>
      <c r="BT103" s="13"/>
      <c r="BU103" s="14"/>
      <c r="BV103" s="41"/>
    </row>
    <row r="104" spans="1:74" ht="15" customHeight="1" x14ac:dyDescent="0.15">
      <c r="A104" s="37"/>
      <c r="B104" s="16"/>
      <c r="C104" s="13"/>
      <c r="D104" s="202"/>
      <c r="E104" s="203"/>
      <c r="F104" s="203"/>
      <c r="G104" s="203"/>
      <c r="H104" s="203"/>
      <c r="I104" s="203"/>
      <c r="J104" s="203"/>
      <c r="K104" s="203"/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4"/>
      <c r="AI104" s="13"/>
      <c r="AJ104" s="14"/>
      <c r="AK104" s="28"/>
      <c r="AL104" s="23"/>
      <c r="AM104" s="16"/>
      <c r="AN104" s="13"/>
      <c r="AO104" s="94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6"/>
      <c r="BT104" s="13"/>
      <c r="BU104" s="14"/>
      <c r="BV104" s="41"/>
    </row>
    <row r="105" spans="1:74" ht="15" customHeight="1" x14ac:dyDescent="0.15">
      <c r="A105" s="37"/>
      <c r="B105" s="16"/>
      <c r="C105" s="13"/>
      <c r="D105" s="202"/>
      <c r="E105" s="203"/>
      <c r="F105" s="203"/>
      <c r="G105" s="203"/>
      <c r="H105" s="203"/>
      <c r="I105" s="203"/>
      <c r="J105" s="203"/>
      <c r="K105" s="203"/>
      <c r="L105" s="203"/>
      <c r="M105" s="203"/>
      <c r="N105" s="203"/>
      <c r="O105" s="203"/>
      <c r="P105" s="203"/>
      <c r="Q105" s="203"/>
      <c r="R105" s="203"/>
      <c r="S105" s="203"/>
      <c r="T105" s="203"/>
      <c r="U105" s="203"/>
      <c r="V105" s="203"/>
      <c r="W105" s="203"/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4"/>
      <c r="AI105" s="13"/>
      <c r="AJ105" s="14"/>
      <c r="AK105" s="28"/>
      <c r="AL105" s="23"/>
      <c r="AM105" s="16"/>
      <c r="AN105" s="13"/>
      <c r="AO105" s="94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6"/>
      <c r="BT105" s="13"/>
      <c r="BU105" s="14"/>
      <c r="BV105" s="41"/>
    </row>
    <row r="106" spans="1:74" ht="15" customHeight="1" x14ac:dyDescent="0.15">
      <c r="A106" s="37"/>
      <c r="B106" s="16"/>
      <c r="C106" s="13"/>
      <c r="D106" s="202"/>
      <c r="E106" s="203"/>
      <c r="F106" s="203"/>
      <c r="G106" s="203"/>
      <c r="H106" s="203"/>
      <c r="I106" s="203"/>
      <c r="J106" s="203"/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  <c r="X106" s="203"/>
      <c r="Y106" s="203"/>
      <c r="Z106" s="203"/>
      <c r="AA106" s="203"/>
      <c r="AB106" s="203"/>
      <c r="AC106" s="203"/>
      <c r="AD106" s="203"/>
      <c r="AE106" s="203"/>
      <c r="AF106" s="203"/>
      <c r="AG106" s="203"/>
      <c r="AH106" s="204"/>
      <c r="AI106" s="13"/>
      <c r="AJ106" s="14"/>
      <c r="AK106" s="28"/>
      <c r="AL106" s="23"/>
      <c r="AM106" s="16"/>
      <c r="AN106" s="13"/>
      <c r="AO106" s="94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6"/>
      <c r="BT106" s="13"/>
      <c r="BU106" s="14"/>
      <c r="BV106" s="41"/>
    </row>
    <row r="107" spans="1:74" ht="15" customHeight="1" x14ac:dyDescent="0.15">
      <c r="A107" s="37"/>
      <c r="B107" s="16"/>
      <c r="C107" s="13"/>
      <c r="D107" s="202"/>
      <c r="E107" s="203"/>
      <c r="F107" s="203"/>
      <c r="G107" s="203"/>
      <c r="H107" s="203"/>
      <c r="I107" s="203"/>
      <c r="J107" s="203"/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203"/>
      <c r="AH107" s="204"/>
      <c r="AI107" s="13"/>
      <c r="AJ107" s="14"/>
      <c r="AK107" s="28"/>
      <c r="AL107" s="23"/>
      <c r="AM107" s="16"/>
      <c r="AN107" s="13"/>
      <c r="AO107" s="94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  <c r="BQ107" s="95"/>
      <c r="BR107" s="95"/>
      <c r="BS107" s="96"/>
      <c r="BT107" s="13"/>
      <c r="BU107" s="14"/>
      <c r="BV107" s="41"/>
    </row>
    <row r="108" spans="1:74" ht="15" customHeight="1" x14ac:dyDescent="0.15">
      <c r="A108" s="37"/>
      <c r="B108" s="16"/>
      <c r="C108" s="13"/>
      <c r="D108" s="205"/>
      <c r="E108" s="206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7"/>
      <c r="AI108" s="13"/>
      <c r="AJ108" s="14"/>
      <c r="AK108" s="28"/>
      <c r="AL108" s="23"/>
      <c r="AM108" s="16"/>
      <c r="AN108" s="13"/>
      <c r="AO108" s="97"/>
      <c r="AP108" s="98"/>
      <c r="AQ108" s="98"/>
      <c r="AR108" s="98"/>
      <c r="AS108" s="98"/>
      <c r="AT108" s="98"/>
      <c r="AU108" s="98"/>
      <c r="AV108" s="98"/>
      <c r="AW108" s="98"/>
      <c r="AX108" s="98"/>
      <c r="AY108" s="98"/>
      <c r="AZ108" s="98"/>
      <c r="BA108" s="98"/>
      <c r="BB108" s="98"/>
      <c r="BC108" s="98"/>
      <c r="BD108" s="98"/>
      <c r="BE108" s="98"/>
      <c r="BF108" s="98"/>
      <c r="BG108" s="98"/>
      <c r="BH108" s="98"/>
      <c r="BI108" s="98"/>
      <c r="BJ108" s="98"/>
      <c r="BK108" s="98"/>
      <c r="BL108" s="98"/>
      <c r="BM108" s="98"/>
      <c r="BN108" s="98"/>
      <c r="BO108" s="98"/>
      <c r="BP108" s="98"/>
      <c r="BQ108" s="98"/>
      <c r="BR108" s="98"/>
      <c r="BS108" s="99"/>
      <c r="BT108" s="13"/>
      <c r="BU108" s="14"/>
      <c r="BV108" s="41"/>
    </row>
    <row r="109" spans="1:74" ht="9.9499999999999993" customHeight="1" thickBot="1" x14ac:dyDescent="0.2">
      <c r="A109" s="37"/>
      <c r="B109" s="9"/>
      <c r="C109" s="10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2"/>
      <c r="AK109" s="28"/>
      <c r="AL109" s="23"/>
      <c r="AM109" s="9"/>
      <c r="AN109" s="10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2"/>
      <c r="BV109" s="41"/>
    </row>
    <row r="110" spans="1:74" ht="9.9499999999999993" customHeight="1" thickTop="1" thickBot="1" x14ac:dyDescent="0.2">
      <c r="A110" s="43"/>
      <c r="B110" s="44"/>
      <c r="C110" s="45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7"/>
      <c r="AL110" s="48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9"/>
    </row>
  </sheetData>
  <sheetProtection sheet="1" objects="1" scenarios="1" selectLockedCells="1"/>
  <mergeCells count="751">
    <mergeCell ref="AO93:BS93"/>
    <mergeCell ref="AO94:BS94"/>
    <mergeCell ref="AO107:BS107"/>
    <mergeCell ref="AO108:BS108"/>
    <mergeCell ref="AO95:BS95"/>
    <mergeCell ref="AO96:BS96"/>
    <mergeCell ref="AO97:BS97"/>
    <mergeCell ref="AO98:BS98"/>
    <mergeCell ref="AO99:BS99"/>
    <mergeCell ref="AO100:BS100"/>
    <mergeCell ref="AO101:BS101"/>
    <mergeCell ref="AO102:BS102"/>
    <mergeCell ref="AO103:BS103"/>
    <mergeCell ref="AO104:BS104"/>
    <mergeCell ref="AO105:BS105"/>
    <mergeCell ref="AO106:BS106"/>
    <mergeCell ref="AO84:AU84"/>
    <mergeCell ref="AU86:AX86"/>
    <mergeCell ref="AO86:AT86"/>
    <mergeCell ref="AO88:AU88"/>
    <mergeCell ref="AO89:BS89"/>
    <mergeCell ref="AO90:BS90"/>
    <mergeCell ref="AO91:BS91"/>
    <mergeCell ref="AO92:BS92"/>
    <mergeCell ref="AZ84:BF84"/>
    <mergeCell ref="BD86:BG86"/>
    <mergeCell ref="AZ86:BC86"/>
    <mergeCell ref="AZ87:BC87"/>
    <mergeCell ref="BD87:BG87"/>
    <mergeCell ref="AO82:AW82"/>
    <mergeCell ref="AX82:AY82"/>
    <mergeCell ref="AZ82:BE82"/>
    <mergeCell ref="BF82:BG82"/>
    <mergeCell ref="BH82:BI82"/>
    <mergeCell ref="BJ82:BK82"/>
    <mergeCell ref="BM73:BS73"/>
    <mergeCell ref="BM74:BS74"/>
    <mergeCell ref="BM75:BS75"/>
    <mergeCell ref="BM76:BS76"/>
    <mergeCell ref="BM77:BS77"/>
    <mergeCell ref="BM78:BS78"/>
    <mergeCell ref="BM79:BS79"/>
    <mergeCell ref="BM80:BS80"/>
    <mergeCell ref="BM81:BS81"/>
    <mergeCell ref="BM82:BS82"/>
    <mergeCell ref="AO80:AW80"/>
    <mergeCell ref="AX80:AY80"/>
    <mergeCell ref="AZ80:BE80"/>
    <mergeCell ref="BF80:BG80"/>
    <mergeCell ref="BH80:BI80"/>
    <mergeCell ref="BJ80:BK80"/>
    <mergeCell ref="AO81:AW81"/>
    <mergeCell ref="AX81:AY81"/>
    <mergeCell ref="AZ81:BE81"/>
    <mergeCell ref="BF81:BG81"/>
    <mergeCell ref="BH81:BI81"/>
    <mergeCell ref="BJ81:BK81"/>
    <mergeCell ref="AO78:AW78"/>
    <mergeCell ref="AX78:AY78"/>
    <mergeCell ref="AZ78:BE78"/>
    <mergeCell ref="BF78:BG78"/>
    <mergeCell ref="BH78:BI78"/>
    <mergeCell ref="BJ78:BK78"/>
    <mergeCell ref="AO79:AW79"/>
    <mergeCell ref="AX79:AY79"/>
    <mergeCell ref="AZ79:BE79"/>
    <mergeCell ref="BF79:BG79"/>
    <mergeCell ref="BH79:BI79"/>
    <mergeCell ref="BJ79:BK79"/>
    <mergeCell ref="AO76:AW76"/>
    <mergeCell ref="AX76:AY76"/>
    <mergeCell ref="AZ76:BE76"/>
    <mergeCell ref="BF76:BG76"/>
    <mergeCell ref="BH76:BI76"/>
    <mergeCell ref="BJ76:BK76"/>
    <mergeCell ref="AO77:AW77"/>
    <mergeCell ref="AX77:AY77"/>
    <mergeCell ref="AZ77:BE77"/>
    <mergeCell ref="BF77:BG77"/>
    <mergeCell ref="BH77:BI77"/>
    <mergeCell ref="BJ77:BK77"/>
    <mergeCell ref="BR71:BS71"/>
    <mergeCell ref="AO73:AU73"/>
    <mergeCell ref="AO74:AW74"/>
    <mergeCell ref="AX74:AY74"/>
    <mergeCell ref="AZ74:BE74"/>
    <mergeCell ref="BF74:BG74"/>
    <mergeCell ref="BH74:BI74"/>
    <mergeCell ref="BJ74:BK74"/>
    <mergeCell ref="AO75:AW75"/>
    <mergeCell ref="AX75:AY75"/>
    <mergeCell ref="AZ75:BE75"/>
    <mergeCell ref="BF75:BG75"/>
    <mergeCell ref="BH75:BI75"/>
    <mergeCell ref="BJ75:BK75"/>
    <mergeCell ref="AO71:AW71"/>
    <mergeCell ref="AX71:AY71"/>
    <mergeCell ref="AZ71:BC71"/>
    <mergeCell ref="BD71:BE71"/>
    <mergeCell ref="BF71:BG71"/>
    <mergeCell ref="BH71:BI71"/>
    <mergeCell ref="BJ71:BK71"/>
    <mergeCell ref="BL71:BM71"/>
    <mergeCell ref="BP71:BQ71"/>
    <mergeCell ref="BR69:BS69"/>
    <mergeCell ref="AO70:AW70"/>
    <mergeCell ref="AX70:AY70"/>
    <mergeCell ref="AZ70:BC70"/>
    <mergeCell ref="BD70:BE70"/>
    <mergeCell ref="BF70:BG70"/>
    <mergeCell ref="BH70:BI70"/>
    <mergeCell ref="BJ70:BK70"/>
    <mergeCell ref="BL70:BM70"/>
    <mergeCell ref="BP70:BQ70"/>
    <mergeCell ref="BR70:BS70"/>
    <mergeCell ref="AO69:AW69"/>
    <mergeCell ref="AX69:AY69"/>
    <mergeCell ref="AZ69:BC69"/>
    <mergeCell ref="BD69:BE69"/>
    <mergeCell ref="BF69:BG69"/>
    <mergeCell ref="BH69:BI69"/>
    <mergeCell ref="BJ69:BK69"/>
    <mergeCell ref="BL69:BM69"/>
    <mergeCell ref="BP69:BQ69"/>
    <mergeCell ref="BR67:BS67"/>
    <mergeCell ref="AO68:AW68"/>
    <mergeCell ref="AX68:AY68"/>
    <mergeCell ref="AZ68:BC68"/>
    <mergeCell ref="BD68:BE68"/>
    <mergeCell ref="BF68:BG68"/>
    <mergeCell ref="BH68:BI68"/>
    <mergeCell ref="BJ68:BK68"/>
    <mergeCell ref="BL68:BM68"/>
    <mergeCell ref="BP68:BQ68"/>
    <mergeCell ref="BR68:BS68"/>
    <mergeCell ref="AO67:AW67"/>
    <mergeCell ref="AX67:AY67"/>
    <mergeCell ref="AZ67:BC67"/>
    <mergeCell ref="BD67:BE67"/>
    <mergeCell ref="BF67:BG67"/>
    <mergeCell ref="BH67:BI67"/>
    <mergeCell ref="BJ67:BK67"/>
    <mergeCell ref="BL67:BM67"/>
    <mergeCell ref="BP67:BQ67"/>
    <mergeCell ref="BR65:BS65"/>
    <mergeCell ref="AO66:AW66"/>
    <mergeCell ref="AX66:AY66"/>
    <mergeCell ref="AZ66:BC66"/>
    <mergeCell ref="BD66:BE66"/>
    <mergeCell ref="BF66:BG66"/>
    <mergeCell ref="BH66:BI66"/>
    <mergeCell ref="BJ66:BK66"/>
    <mergeCell ref="BL66:BM66"/>
    <mergeCell ref="BP66:BQ66"/>
    <mergeCell ref="BR66:BS66"/>
    <mergeCell ref="AO65:AW65"/>
    <mergeCell ref="AX65:AY65"/>
    <mergeCell ref="AZ65:BC65"/>
    <mergeCell ref="BD65:BE65"/>
    <mergeCell ref="BF65:BG65"/>
    <mergeCell ref="BH65:BI65"/>
    <mergeCell ref="BJ65:BK65"/>
    <mergeCell ref="BL65:BM65"/>
    <mergeCell ref="BP65:BQ65"/>
    <mergeCell ref="BR63:BS63"/>
    <mergeCell ref="AO64:AW64"/>
    <mergeCell ref="AX64:AY64"/>
    <mergeCell ref="AZ64:BC64"/>
    <mergeCell ref="BD64:BE64"/>
    <mergeCell ref="BF64:BG64"/>
    <mergeCell ref="BH64:BI64"/>
    <mergeCell ref="BJ64:BK64"/>
    <mergeCell ref="BL64:BM64"/>
    <mergeCell ref="BP64:BQ64"/>
    <mergeCell ref="BR64:BS64"/>
    <mergeCell ref="AO63:AW63"/>
    <mergeCell ref="AX63:AY63"/>
    <mergeCell ref="AZ63:BC63"/>
    <mergeCell ref="BD63:BE63"/>
    <mergeCell ref="BF63:BG63"/>
    <mergeCell ref="BH63:BI63"/>
    <mergeCell ref="BJ63:BK63"/>
    <mergeCell ref="BL63:BM63"/>
    <mergeCell ref="BP63:BQ63"/>
    <mergeCell ref="BP61:BQ61"/>
    <mergeCell ref="BR61:BS61"/>
    <mergeCell ref="AO62:AW62"/>
    <mergeCell ref="AX62:AY62"/>
    <mergeCell ref="AZ62:BC62"/>
    <mergeCell ref="BD62:BE62"/>
    <mergeCell ref="BF62:BG62"/>
    <mergeCell ref="BH62:BI62"/>
    <mergeCell ref="BJ62:BK62"/>
    <mergeCell ref="BL62:BM62"/>
    <mergeCell ref="BP62:BQ62"/>
    <mergeCell ref="BR62:BS62"/>
    <mergeCell ref="AO61:AW61"/>
    <mergeCell ref="AX61:AY61"/>
    <mergeCell ref="AZ61:BC61"/>
    <mergeCell ref="BD61:BE61"/>
    <mergeCell ref="BF61:BG61"/>
    <mergeCell ref="BH61:BI61"/>
    <mergeCell ref="BJ61:BK61"/>
    <mergeCell ref="BL61:BM61"/>
    <mergeCell ref="BP59:BQ59"/>
    <mergeCell ref="BR59:BS59"/>
    <mergeCell ref="AO60:AW60"/>
    <mergeCell ref="AX60:AY60"/>
    <mergeCell ref="BD60:BE60"/>
    <mergeCell ref="BF60:BG60"/>
    <mergeCell ref="BH60:BI60"/>
    <mergeCell ref="BJ60:BK60"/>
    <mergeCell ref="BL60:BM60"/>
    <mergeCell ref="BP60:BQ60"/>
    <mergeCell ref="BR60:BS60"/>
    <mergeCell ref="AZ59:BC59"/>
    <mergeCell ref="AZ60:BC60"/>
    <mergeCell ref="BN59:BO59"/>
    <mergeCell ref="AO58:AU58"/>
    <mergeCell ref="AO59:AW59"/>
    <mergeCell ref="AX59:AY59"/>
    <mergeCell ref="BD59:BE59"/>
    <mergeCell ref="BF59:BG59"/>
    <mergeCell ref="BH59:BI59"/>
    <mergeCell ref="BJ59:BK59"/>
    <mergeCell ref="BL59:BM59"/>
    <mergeCell ref="D99:J99"/>
    <mergeCell ref="AA96:AC96"/>
    <mergeCell ref="AE96:AG96"/>
    <mergeCell ref="D97:G97"/>
    <mergeCell ref="H97:M97"/>
    <mergeCell ref="N97:P97"/>
    <mergeCell ref="Q97:S97"/>
    <mergeCell ref="T97:V97"/>
    <mergeCell ref="W97:Y97"/>
    <mergeCell ref="AA97:AC97"/>
    <mergeCell ref="AE97:AG97"/>
    <mergeCell ref="Q93:S93"/>
    <mergeCell ref="T93:V93"/>
    <mergeCell ref="W93:Y93"/>
    <mergeCell ref="AA93:AC93"/>
    <mergeCell ref="AE93:AG93"/>
    <mergeCell ref="D101:AH101"/>
    <mergeCell ref="D102:AH102"/>
    <mergeCell ref="D103:AH103"/>
    <mergeCell ref="D104:AH104"/>
    <mergeCell ref="D105:AH105"/>
    <mergeCell ref="D106:AH106"/>
    <mergeCell ref="D107:AH107"/>
    <mergeCell ref="D108:AH108"/>
    <mergeCell ref="D100:AH100"/>
    <mergeCell ref="AA94:AC94"/>
    <mergeCell ref="AE94:AG94"/>
    <mergeCell ref="D95:G95"/>
    <mergeCell ref="H95:M95"/>
    <mergeCell ref="N95:P95"/>
    <mergeCell ref="Q95:S95"/>
    <mergeCell ref="T95:V95"/>
    <mergeCell ref="W95:Y95"/>
    <mergeCell ref="AA95:AC95"/>
    <mergeCell ref="AE95:AG95"/>
    <mergeCell ref="O86:R86"/>
    <mergeCell ref="T86:W86"/>
    <mergeCell ref="Y86:AB86"/>
    <mergeCell ref="D89:J89"/>
    <mergeCell ref="D91:G91"/>
    <mergeCell ref="H91:M91"/>
    <mergeCell ref="N91:P91"/>
    <mergeCell ref="T91:V91"/>
    <mergeCell ref="AA91:AC91"/>
    <mergeCell ref="AA90:AC90"/>
    <mergeCell ref="D87:G87"/>
    <mergeCell ref="K86:L86"/>
    <mergeCell ref="J87:M87"/>
    <mergeCell ref="O87:R87"/>
    <mergeCell ref="T87:W87"/>
    <mergeCell ref="Y87:AB87"/>
    <mergeCell ref="AE90:AG90"/>
    <mergeCell ref="AE91:AG91"/>
    <mergeCell ref="W91:Y91"/>
    <mergeCell ref="Q91:S91"/>
    <mergeCell ref="AA92:AC92"/>
    <mergeCell ref="AE92:AG92"/>
    <mergeCell ref="D93:G93"/>
    <mergeCell ref="H93:M93"/>
    <mergeCell ref="N93:P93"/>
    <mergeCell ref="AC85:AF85"/>
    <mergeCell ref="AE83:AG83"/>
    <mergeCell ref="G8:J8"/>
    <mergeCell ref="D11:G11"/>
    <mergeCell ref="D12:F12"/>
    <mergeCell ref="D13:F13"/>
    <mergeCell ref="G12:H12"/>
    <mergeCell ref="G13:H13"/>
    <mergeCell ref="G14:H14"/>
    <mergeCell ref="D10:J10"/>
    <mergeCell ref="D18:H18"/>
    <mergeCell ref="C3:AI4"/>
    <mergeCell ref="D6:I6"/>
    <mergeCell ref="D7:I7"/>
    <mergeCell ref="D8:F8"/>
    <mergeCell ref="J6:U6"/>
    <mergeCell ref="J7:U7"/>
    <mergeCell ref="L8:P8"/>
    <mergeCell ref="Q8:U8"/>
    <mergeCell ref="D83:I83"/>
    <mergeCell ref="J83:M83"/>
    <mergeCell ref="J85:M85"/>
    <mergeCell ref="O85:R85"/>
    <mergeCell ref="D16:J16"/>
    <mergeCell ref="D24:J24"/>
    <mergeCell ref="D34:J34"/>
    <mergeCell ref="U11:X11"/>
    <mergeCell ref="U12:W12"/>
    <mergeCell ref="X12:Y12"/>
    <mergeCell ref="U13:W13"/>
    <mergeCell ref="X13:Y13"/>
    <mergeCell ref="U14:W14"/>
    <mergeCell ref="X14:Y14"/>
    <mergeCell ref="D22:H22"/>
    <mergeCell ref="J22:M22"/>
    <mergeCell ref="O22:R22"/>
    <mergeCell ref="T22:W22"/>
    <mergeCell ref="Y22:AB22"/>
    <mergeCell ref="O19:R19"/>
    <mergeCell ref="T19:W19"/>
    <mergeCell ref="Y19:AB19"/>
    <mergeCell ref="D20:H20"/>
    <mergeCell ref="X85:AB85"/>
    <mergeCell ref="D85:G85"/>
    <mergeCell ref="S85:V85"/>
    <mergeCell ref="J20:M20"/>
    <mergeCell ref="O20:R20"/>
    <mergeCell ref="T20:W20"/>
    <mergeCell ref="Y20:AB20"/>
    <mergeCell ref="D14:F14"/>
    <mergeCell ref="D28:H28"/>
    <mergeCell ref="J28:M28"/>
    <mergeCell ref="O28:R28"/>
    <mergeCell ref="T28:W28"/>
    <mergeCell ref="Y28:AB28"/>
    <mergeCell ref="J27:M27"/>
    <mergeCell ref="O25:R25"/>
    <mergeCell ref="T25:W25"/>
    <mergeCell ref="Y25:AB25"/>
    <mergeCell ref="D26:H26"/>
    <mergeCell ref="J26:M26"/>
    <mergeCell ref="O26:R26"/>
    <mergeCell ref="T26:W26"/>
    <mergeCell ref="Y26:AB26"/>
    <mergeCell ref="J18:M18"/>
    <mergeCell ref="O18:R18"/>
    <mergeCell ref="T18:W18"/>
    <mergeCell ref="D32:H32"/>
    <mergeCell ref="J32:M32"/>
    <mergeCell ref="O32:R32"/>
    <mergeCell ref="T32:W32"/>
    <mergeCell ref="Y32:AB32"/>
    <mergeCell ref="J31:M31"/>
    <mergeCell ref="O29:R29"/>
    <mergeCell ref="T29:W29"/>
    <mergeCell ref="Y29:AB29"/>
    <mergeCell ref="D30:H30"/>
    <mergeCell ref="J30:M30"/>
    <mergeCell ref="O30:R30"/>
    <mergeCell ref="T30:W30"/>
    <mergeCell ref="Y30:AB30"/>
    <mergeCell ref="J29:M29"/>
    <mergeCell ref="O27:R27"/>
    <mergeCell ref="T27:W27"/>
    <mergeCell ref="Y27:AB27"/>
    <mergeCell ref="O21:R21"/>
    <mergeCell ref="T21:W21"/>
    <mergeCell ref="Y21:AB21"/>
    <mergeCell ref="O17:R17"/>
    <mergeCell ref="T17:W17"/>
    <mergeCell ref="Y17:AB17"/>
    <mergeCell ref="Y18:AB18"/>
    <mergeCell ref="AG11:AH11"/>
    <mergeCell ref="AG12:AH12"/>
    <mergeCell ref="AG13:AH13"/>
    <mergeCell ref="AG14:AH14"/>
    <mergeCell ref="J11:K11"/>
    <mergeCell ref="M11:N11"/>
    <mergeCell ref="P11:Q11"/>
    <mergeCell ref="J12:K12"/>
    <mergeCell ref="M12:N12"/>
    <mergeCell ref="P12:Q12"/>
    <mergeCell ref="AA11:AB11"/>
    <mergeCell ref="AA12:AB12"/>
    <mergeCell ref="AA13:AB13"/>
    <mergeCell ref="AA14:AB14"/>
    <mergeCell ref="AD11:AE11"/>
    <mergeCell ref="AD12:AE12"/>
    <mergeCell ref="AD13:AE13"/>
    <mergeCell ref="AD14:AE14"/>
    <mergeCell ref="J15:K15"/>
    <mergeCell ref="H15:I15"/>
    <mergeCell ref="Y15:Z15"/>
    <mergeCell ref="AA15:AB15"/>
    <mergeCell ref="M10:P10"/>
    <mergeCell ref="Q10:R10"/>
    <mergeCell ref="J13:K13"/>
    <mergeCell ref="M13:N13"/>
    <mergeCell ref="P13:Q13"/>
    <mergeCell ref="J14:K14"/>
    <mergeCell ref="M14:N14"/>
    <mergeCell ref="P14:Q14"/>
    <mergeCell ref="O74:R74"/>
    <mergeCell ref="T74:W74"/>
    <mergeCell ref="Y74:AB74"/>
    <mergeCell ref="D75:H75"/>
    <mergeCell ref="J75:M75"/>
    <mergeCell ref="O75:R75"/>
    <mergeCell ref="T75:W75"/>
    <mergeCell ref="D65:J65"/>
    <mergeCell ref="C58:AI59"/>
    <mergeCell ref="D81:J81"/>
    <mergeCell ref="O76:R76"/>
    <mergeCell ref="T76:W76"/>
    <mergeCell ref="Y76:AB76"/>
    <mergeCell ref="D77:H77"/>
    <mergeCell ref="J77:M77"/>
    <mergeCell ref="O77:R77"/>
    <mergeCell ref="T77:W77"/>
    <mergeCell ref="Y77:AB77"/>
    <mergeCell ref="AZ6:BC6"/>
    <mergeCell ref="AZ7:BC7"/>
    <mergeCell ref="AZ8:BC8"/>
    <mergeCell ref="AZ9:BC9"/>
    <mergeCell ref="AZ10:BC10"/>
    <mergeCell ref="AO3:AU3"/>
    <mergeCell ref="AO4:AU4"/>
    <mergeCell ref="AO6:AU6"/>
    <mergeCell ref="AO7:AU7"/>
    <mergeCell ref="AO8:AU8"/>
    <mergeCell ref="AO9:AU9"/>
    <mergeCell ref="AO10:AQ10"/>
    <mergeCell ref="AO13:AU13"/>
    <mergeCell ref="AO14:AU14"/>
    <mergeCell ref="AR10:AT10"/>
    <mergeCell ref="AR11:AT11"/>
    <mergeCell ref="AR12:AT12"/>
    <mergeCell ref="AW10:AX10"/>
    <mergeCell ref="AW11:AX11"/>
    <mergeCell ref="AW12:AX12"/>
    <mergeCell ref="AW13:AX13"/>
    <mergeCell ref="AW14:AX14"/>
    <mergeCell ref="AO11:AQ11"/>
    <mergeCell ref="BP4:BS4"/>
    <mergeCell ref="BE6:BK6"/>
    <mergeCell ref="BM6:BN6"/>
    <mergeCell ref="BP6:BS6"/>
    <mergeCell ref="BE7:BK7"/>
    <mergeCell ref="BM7:BN7"/>
    <mergeCell ref="BP7:BS7"/>
    <mergeCell ref="AZ11:BC11"/>
    <mergeCell ref="AZ12:BC12"/>
    <mergeCell ref="BE4:BK4"/>
    <mergeCell ref="BM4:BN4"/>
    <mergeCell ref="BE8:BK8"/>
    <mergeCell ref="BM8:BN8"/>
    <mergeCell ref="BM11:BN11"/>
    <mergeCell ref="BP11:BS11"/>
    <mergeCell ref="BE12:BG12"/>
    <mergeCell ref="BH12:BJ12"/>
    <mergeCell ref="BM12:BN12"/>
    <mergeCell ref="BP12:BS12"/>
    <mergeCell ref="BE11:BK11"/>
    <mergeCell ref="BP8:BS8"/>
    <mergeCell ref="BE9:BK9"/>
    <mergeCell ref="BM10:BN10"/>
    <mergeCell ref="BP10:BS10"/>
    <mergeCell ref="BM13:BN13"/>
    <mergeCell ref="BP13:BS13"/>
    <mergeCell ref="BE14:BK14"/>
    <mergeCell ref="BM14:BN14"/>
    <mergeCell ref="BP14:BS14"/>
    <mergeCell ref="BE13:BG13"/>
    <mergeCell ref="BH13:BJ13"/>
    <mergeCell ref="AZ13:BC13"/>
    <mergeCell ref="AZ14:BC14"/>
    <mergeCell ref="BP18:BQ18"/>
    <mergeCell ref="BR18:BS18"/>
    <mergeCell ref="AZ17:BE17"/>
    <mergeCell ref="AZ18:BE18"/>
    <mergeCell ref="AO17:AW17"/>
    <mergeCell ref="AO18:AW18"/>
    <mergeCell ref="AX18:AY18"/>
    <mergeCell ref="BP17:BQ17"/>
    <mergeCell ref="BJ17:BK17"/>
    <mergeCell ref="BL17:BM17"/>
    <mergeCell ref="BN17:BO17"/>
    <mergeCell ref="BF18:BG18"/>
    <mergeCell ref="BH18:BI18"/>
    <mergeCell ref="BJ18:BK18"/>
    <mergeCell ref="BL18:BM18"/>
    <mergeCell ref="BN18:BO18"/>
    <mergeCell ref="AX17:AY17"/>
    <mergeCell ref="BF17:BG17"/>
    <mergeCell ref="BH17:BI17"/>
    <mergeCell ref="BR17:BS17"/>
    <mergeCell ref="BL19:BM19"/>
    <mergeCell ref="BN19:BO19"/>
    <mergeCell ref="BP19:BQ19"/>
    <mergeCell ref="BR19:BS19"/>
    <mergeCell ref="AO20:AW20"/>
    <mergeCell ref="AX20:AY20"/>
    <mergeCell ref="AZ20:BE20"/>
    <mergeCell ref="BF20:BG20"/>
    <mergeCell ref="BH20:BI20"/>
    <mergeCell ref="BJ20:BK20"/>
    <mergeCell ref="AO19:AW19"/>
    <mergeCell ref="AX19:AY19"/>
    <mergeCell ref="AZ19:BE19"/>
    <mergeCell ref="BF19:BG19"/>
    <mergeCell ref="BH19:BI19"/>
    <mergeCell ref="BJ19:BK19"/>
    <mergeCell ref="BL20:BM20"/>
    <mergeCell ref="BN20:BO20"/>
    <mergeCell ref="BP20:BQ20"/>
    <mergeCell ref="BR20:BS20"/>
    <mergeCell ref="BF28:BG28"/>
    <mergeCell ref="BR21:BS21"/>
    <mergeCell ref="AO22:AW22"/>
    <mergeCell ref="AX22:AY22"/>
    <mergeCell ref="AZ22:BE22"/>
    <mergeCell ref="BF22:BG22"/>
    <mergeCell ref="BH22:BI22"/>
    <mergeCell ref="BJ22:BK22"/>
    <mergeCell ref="BP23:BQ23"/>
    <mergeCell ref="BR23:BS23"/>
    <mergeCell ref="BR22:BS22"/>
    <mergeCell ref="AO21:AW21"/>
    <mergeCell ref="AX21:AY21"/>
    <mergeCell ref="AZ21:BE21"/>
    <mergeCell ref="BF21:BG21"/>
    <mergeCell ref="BH21:BI21"/>
    <mergeCell ref="BJ21:BK21"/>
    <mergeCell ref="BL21:BM21"/>
    <mergeCell ref="BN21:BO21"/>
    <mergeCell ref="BP21:BQ21"/>
    <mergeCell ref="BL22:BM22"/>
    <mergeCell ref="BN22:BO22"/>
    <mergeCell ref="BP22:BQ22"/>
    <mergeCell ref="AO23:AW23"/>
    <mergeCell ref="AO25:AU25"/>
    <mergeCell ref="AO26:AW26"/>
    <mergeCell ref="AX26:AY26"/>
    <mergeCell ref="AZ26:BE26"/>
    <mergeCell ref="BF26:BG26"/>
    <mergeCell ref="BH26:BI26"/>
    <mergeCell ref="AW3:AZ3"/>
    <mergeCell ref="BA3:BB3"/>
    <mergeCell ref="AO5:AU5"/>
    <mergeCell ref="BE5:BK5"/>
    <mergeCell ref="AZ23:BE23"/>
    <mergeCell ref="BF23:BG23"/>
    <mergeCell ref="BH23:BI23"/>
    <mergeCell ref="BJ23:BK23"/>
    <mergeCell ref="AX23:AY23"/>
    <mergeCell ref="BE10:BK10"/>
    <mergeCell ref="AO16:AU16"/>
    <mergeCell ref="AW4:AX4"/>
    <mergeCell ref="AZ4:BC4"/>
    <mergeCell ref="AW6:AX6"/>
    <mergeCell ref="AW7:AX7"/>
    <mergeCell ref="AW8:AX8"/>
    <mergeCell ref="AW9:AX9"/>
    <mergeCell ref="AO12:AQ12"/>
    <mergeCell ref="BJ26:BK26"/>
    <mergeCell ref="BH27:BI27"/>
    <mergeCell ref="BJ27:BK27"/>
    <mergeCell ref="BH28:BI28"/>
    <mergeCell ref="BJ28:BK28"/>
    <mergeCell ref="BH29:BI29"/>
    <mergeCell ref="BJ29:BK29"/>
    <mergeCell ref="BL23:BM23"/>
    <mergeCell ref="BN23:BO23"/>
    <mergeCell ref="BM25:BS25"/>
    <mergeCell ref="BM26:BS26"/>
    <mergeCell ref="D61:I61"/>
    <mergeCell ref="J61:U61"/>
    <mergeCell ref="K37:L37"/>
    <mergeCell ref="K38:L38"/>
    <mergeCell ref="M35:AH35"/>
    <mergeCell ref="M36:AH36"/>
    <mergeCell ref="K35:L35"/>
    <mergeCell ref="K36:L36"/>
    <mergeCell ref="M39:AH39"/>
    <mergeCell ref="M40:AH40"/>
    <mergeCell ref="K39:L39"/>
    <mergeCell ref="K40:L40"/>
    <mergeCell ref="M37:AH37"/>
    <mergeCell ref="M38:AH38"/>
    <mergeCell ref="AO31:AW31"/>
    <mergeCell ref="AX31:AY31"/>
    <mergeCell ref="AZ31:BE31"/>
    <mergeCell ref="BF31:BG31"/>
    <mergeCell ref="AO29:AW29"/>
    <mergeCell ref="AX29:AY29"/>
    <mergeCell ref="AZ29:BE29"/>
    <mergeCell ref="L34:O34"/>
    <mergeCell ref="P34:Q34"/>
    <mergeCell ref="AO34:AU34"/>
    <mergeCell ref="AO35:BS35"/>
    <mergeCell ref="AO36:BS36"/>
    <mergeCell ref="BH30:BI30"/>
    <mergeCell ref="BJ30:BK30"/>
    <mergeCell ref="BH31:BI31"/>
    <mergeCell ref="BJ31:BK31"/>
    <mergeCell ref="O31:R31"/>
    <mergeCell ref="T31:W31"/>
    <mergeCell ref="Y31:AB31"/>
    <mergeCell ref="BM27:BS27"/>
    <mergeCell ref="BM28:BS28"/>
    <mergeCell ref="BM29:BS29"/>
    <mergeCell ref="BM30:BS30"/>
    <mergeCell ref="BM31:BS31"/>
    <mergeCell ref="BM32:BS32"/>
    <mergeCell ref="BH32:BI32"/>
    <mergeCell ref="BJ32:BK32"/>
    <mergeCell ref="AO32:AW32"/>
    <mergeCell ref="AX32:AY32"/>
    <mergeCell ref="AZ32:BE32"/>
    <mergeCell ref="BF32:BG32"/>
    <mergeCell ref="BF29:BG29"/>
    <mergeCell ref="AO30:AW30"/>
    <mergeCell ref="AX30:AY30"/>
    <mergeCell ref="AZ30:BE30"/>
    <mergeCell ref="BF30:BG30"/>
    <mergeCell ref="AO27:AW27"/>
    <mergeCell ref="AX27:AY27"/>
    <mergeCell ref="AZ27:BE27"/>
    <mergeCell ref="BF27:BG27"/>
    <mergeCell ref="AO28:AW28"/>
    <mergeCell ref="AX28:AY28"/>
    <mergeCell ref="AZ28:BE28"/>
    <mergeCell ref="D67:H67"/>
    <mergeCell ref="D69:H69"/>
    <mergeCell ref="D71:H71"/>
    <mergeCell ref="I69:J69"/>
    <mergeCell ref="L69:M69"/>
    <mergeCell ref="I71:J71"/>
    <mergeCell ref="L71:M71"/>
    <mergeCell ref="D62:I62"/>
    <mergeCell ref="J62:U62"/>
    <mergeCell ref="D63:I63"/>
    <mergeCell ref="J63:U63"/>
    <mergeCell ref="AD74:AG74"/>
    <mergeCell ref="M44:AH44"/>
    <mergeCell ref="K43:L43"/>
    <mergeCell ref="K44:L44"/>
    <mergeCell ref="M53:AH53"/>
    <mergeCell ref="D44:J44"/>
    <mergeCell ref="M41:AH41"/>
    <mergeCell ref="M42:AH42"/>
    <mergeCell ref="K41:L41"/>
    <mergeCell ref="K42:L42"/>
    <mergeCell ref="D51:J51"/>
    <mergeCell ref="D52:J52"/>
    <mergeCell ref="D49:J49"/>
    <mergeCell ref="D50:J50"/>
    <mergeCell ref="D47:J47"/>
    <mergeCell ref="D48:J48"/>
    <mergeCell ref="D45:J45"/>
    <mergeCell ref="D46:J46"/>
    <mergeCell ref="I68:J68"/>
    <mergeCell ref="L68:M68"/>
    <mergeCell ref="I70:J70"/>
    <mergeCell ref="L70:M70"/>
    <mergeCell ref="I67:J67"/>
    <mergeCell ref="D73:J73"/>
    <mergeCell ref="AO37:BS37"/>
    <mergeCell ref="M51:AH51"/>
    <mergeCell ref="M52:AH52"/>
    <mergeCell ref="K51:L51"/>
    <mergeCell ref="K52:L52"/>
    <mergeCell ref="M49:AH49"/>
    <mergeCell ref="M50:AH50"/>
    <mergeCell ref="K49:L49"/>
    <mergeCell ref="K50:L50"/>
    <mergeCell ref="M47:AH47"/>
    <mergeCell ref="M48:AH48"/>
    <mergeCell ref="K47:L47"/>
    <mergeCell ref="K48:L48"/>
    <mergeCell ref="M45:AH45"/>
    <mergeCell ref="M46:AH46"/>
    <mergeCell ref="K45:L45"/>
    <mergeCell ref="K46:L46"/>
    <mergeCell ref="M43:AH43"/>
    <mergeCell ref="AO44:BC44"/>
    <mergeCell ref="BE44:BS44"/>
    <mergeCell ref="AO45:BC45"/>
    <mergeCell ref="BE45:BS45"/>
    <mergeCell ref="AO46:BC46"/>
    <mergeCell ref="BE46:BS46"/>
    <mergeCell ref="AO38:BS38"/>
    <mergeCell ref="AO39:BS39"/>
    <mergeCell ref="AO40:BS40"/>
    <mergeCell ref="AO42:AU42"/>
    <mergeCell ref="BE42:BK42"/>
    <mergeCell ref="AO43:BC43"/>
    <mergeCell ref="BE43:BS43"/>
    <mergeCell ref="BE53:BS53"/>
    <mergeCell ref="AO50:BC50"/>
    <mergeCell ref="BE50:BS50"/>
    <mergeCell ref="AO51:BC51"/>
    <mergeCell ref="BE51:BS51"/>
    <mergeCell ref="AO52:BC52"/>
    <mergeCell ref="BE52:BS52"/>
    <mergeCell ref="AO47:BC47"/>
    <mergeCell ref="BE47:BS47"/>
    <mergeCell ref="AO48:BC48"/>
    <mergeCell ref="BE48:BS48"/>
    <mergeCell ref="AO49:BC49"/>
    <mergeCell ref="BE49:BS49"/>
    <mergeCell ref="AO53:BC53"/>
    <mergeCell ref="D35:J35"/>
    <mergeCell ref="D36:J36"/>
    <mergeCell ref="D37:J37"/>
    <mergeCell ref="D38:J38"/>
    <mergeCell ref="D39:J39"/>
    <mergeCell ref="D40:J40"/>
    <mergeCell ref="D41:J41"/>
    <mergeCell ref="D42:J42"/>
    <mergeCell ref="D43:J43"/>
    <mergeCell ref="O83:Q83"/>
    <mergeCell ref="R83:S83"/>
    <mergeCell ref="R82:S82"/>
    <mergeCell ref="Z83:AD83"/>
    <mergeCell ref="U82:V82"/>
    <mergeCell ref="U83:V83"/>
    <mergeCell ref="X82:Y82"/>
    <mergeCell ref="X83:Y83"/>
    <mergeCell ref="D53:J53"/>
    <mergeCell ref="K53:L53"/>
    <mergeCell ref="AD75:AG75"/>
    <mergeCell ref="AD76:AG76"/>
    <mergeCell ref="AD77:AG77"/>
    <mergeCell ref="AD78:AG78"/>
    <mergeCell ref="AD79:AG79"/>
    <mergeCell ref="O78:R78"/>
    <mergeCell ref="T78:W78"/>
    <mergeCell ref="Y78:AB78"/>
    <mergeCell ref="D79:H79"/>
    <mergeCell ref="J79:M79"/>
    <mergeCell ref="O79:R79"/>
    <mergeCell ref="T79:W79"/>
    <mergeCell ref="Y79:AB79"/>
    <mergeCell ref="Y75:AB75"/>
  </mergeCells>
  <phoneticPr fontId="2"/>
  <pageMargins left="0.59055118110236227" right="0.59055118110236227" top="0.78740157480314965" bottom="0.78740157480314965" header="0.59055118110236227" footer="0.59055118110236227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backyard!$A$1:$A$10</xm:f>
          </x14:formula1>
          <xm:sqref>J12:K14 AA12:AB14</xm:sqref>
        </x14:dataValidation>
        <x14:dataValidation type="list" allowBlank="1" showInputMessage="1" showErrorMessage="1">
          <x14:formula1>
            <xm:f>backyard!$H$1:$H$6</xm:f>
          </x14:formula1>
          <xm:sqref>J7:U7</xm:sqref>
        </x14:dataValidation>
        <x14:dataValidation type="list" showInputMessage="1" showErrorMessage="1">
          <x14:formula1>
            <xm:f>backyard!$A$12:$A$22</xm:f>
          </x14:formula1>
          <xm:sqref>AW6:AX14 BM6:BN8 BM10:BN14</xm:sqref>
        </x14:dataValidation>
        <x14:dataValidation type="list" showInputMessage="1" showErrorMessage="1">
          <x14:formula1>
            <xm:f>backyard!$B$12:$B$14</xm:f>
          </x14:formula1>
          <xm:sqref>BN60:BO71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opLeftCell="A4" workbookViewId="0">
      <selection activeCell="B15" sqref="B15"/>
    </sheetView>
  </sheetViews>
  <sheetFormatPr defaultRowHeight="13.5" x14ac:dyDescent="0.15"/>
  <cols>
    <col min="1" max="3" width="3.5" bestFit="1" customWidth="1"/>
    <col min="5" max="5" width="3" bestFit="1" customWidth="1"/>
    <col min="6" max="6" width="2.25" bestFit="1" customWidth="1"/>
    <col min="7" max="7" width="3" bestFit="1" customWidth="1"/>
    <col min="8" max="8" width="14.25" bestFit="1" customWidth="1"/>
    <col min="9" max="13" width="2.25" bestFit="1" customWidth="1"/>
    <col min="14" max="14" width="3" bestFit="1" customWidth="1"/>
    <col min="15" max="23" width="2.25" bestFit="1" customWidth="1"/>
  </cols>
  <sheetData>
    <row r="1" spans="1:23" x14ac:dyDescent="0.15">
      <c r="A1">
        <v>10</v>
      </c>
      <c r="B1">
        <v>1</v>
      </c>
      <c r="C1">
        <v>-4</v>
      </c>
      <c r="D1" s="7" t="s">
        <v>8</v>
      </c>
      <c r="E1" s="7">
        <f>シート!J12</f>
        <v>5</v>
      </c>
      <c r="F1" s="7">
        <f>VLOOKUP(E1,$B$1:$C$10,2)</f>
        <v>0</v>
      </c>
      <c r="G1" s="5">
        <v>1</v>
      </c>
      <c r="H1" s="5" t="s">
        <v>45</v>
      </c>
      <c r="I1" s="5">
        <v>0</v>
      </c>
      <c r="J1" s="5">
        <v>0</v>
      </c>
      <c r="K1" s="5">
        <v>0</v>
      </c>
      <c r="L1" s="5">
        <v>0</v>
      </c>
      <c r="M1" s="5">
        <v>0</v>
      </c>
      <c r="N1" s="5">
        <v>0</v>
      </c>
      <c r="O1" s="5">
        <v>3</v>
      </c>
      <c r="P1" s="5">
        <v>3</v>
      </c>
      <c r="Q1" s="5">
        <v>3</v>
      </c>
      <c r="R1" s="5">
        <v>0</v>
      </c>
      <c r="S1" s="5">
        <v>0</v>
      </c>
      <c r="T1" s="5">
        <v>0</v>
      </c>
      <c r="U1" s="5">
        <v>0</v>
      </c>
      <c r="V1" s="5">
        <v>0</v>
      </c>
      <c r="W1" s="5">
        <v>0</v>
      </c>
    </row>
    <row r="2" spans="1:23" x14ac:dyDescent="0.15">
      <c r="A2">
        <v>9</v>
      </c>
      <c r="B2">
        <v>2</v>
      </c>
      <c r="C2">
        <v>-3</v>
      </c>
      <c r="D2" s="7" t="s">
        <v>9</v>
      </c>
      <c r="E2" s="7">
        <f>シート!J13</f>
        <v>5</v>
      </c>
      <c r="F2" s="7">
        <f t="shared" ref="F2:F6" si="0">VLOOKUP(E2,$B$1:$C$10,2)</f>
        <v>0</v>
      </c>
      <c r="G2" s="5">
        <v>2</v>
      </c>
      <c r="H2" s="5" t="s">
        <v>46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1</v>
      </c>
      <c r="P2" s="5">
        <v>5</v>
      </c>
      <c r="Q2" s="5">
        <v>1</v>
      </c>
      <c r="R2" s="5">
        <v>0</v>
      </c>
      <c r="S2" s="5">
        <v>0</v>
      </c>
      <c r="T2" s="5">
        <v>0</v>
      </c>
      <c r="U2" s="5">
        <v>0</v>
      </c>
      <c r="V2" s="5">
        <v>0</v>
      </c>
      <c r="W2" s="5">
        <v>0</v>
      </c>
    </row>
    <row r="3" spans="1:23" x14ac:dyDescent="0.15">
      <c r="A3">
        <v>8</v>
      </c>
      <c r="B3">
        <v>3</v>
      </c>
      <c r="C3">
        <v>-2</v>
      </c>
      <c r="D3" s="7" t="s">
        <v>10</v>
      </c>
      <c r="E3" s="7">
        <f>シート!J14</f>
        <v>5</v>
      </c>
      <c r="F3" s="7">
        <f t="shared" si="0"/>
        <v>0</v>
      </c>
      <c r="G3" s="5">
        <v>3</v>
      </c>
      <c r="H3" s="5" t="s">
        <v>47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6</v>
      </c>
      <c r="P3" s="5">
        <v>1</v>
      </c>
      <c r="Q3" s="5">
        <v>1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</row>
    <row r="4" spans="1:23" x14ac:dyDescent="0.15">
      <c r="A4">
        <v>7</v>
      </c>
      <c r="B4">
        <v>4</v>
      </c>
      <c r="C4">
        <v>-1</v>
      </c>
      <c r="D4" s="7" t="s">
        <v>12</v>
      </c>
      <c r="E4" s="7">
        <f>シート!AA12</f>
        <v>5</v>
      </c>
      <c r="F4" s="7">
        <f t="shared" si="0"/>
        <v>0</v>
      </c>
      <c r="G4" s="5">
        <v>4</v>
      </c>
      <c r="H4" s="5" t="s">
        <v>48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</v>
      </c>
      <c r="P4" s="5">
        <v>2</v>
      </c>
      <c r="Q4" s="5">
        <v>2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</row>
    <row r="5" spans="1:23" x14ac:dyDescent="0.15">
      <c r="A5">
        <v>6</v>
      </c>
      <c r="B5">
        <v>5</v>
      </c>
      <c r="C5">
        <v>0</v>
      </c>
      <c r="D5" s="7" t="s">
        <v>13</v>
      </c>
      <c r="E5" s="7">
        <f>シート!AA13</f>
        <v>5</v>
      </c>
      <c r="F5" s="7">
        <f t="shared" si="0"/>
        <v>0</v>
      </c>
      <c r="G5" s="5">
        <v>5</v>
      </c>
      <c r="H5" s="5" t="s">
        <v>49</v>
      </c>
      <c r="I5" s="5">
        <v>0</v>
      </c>
      <c r="J5" s="5">
        <v>0</v>
      </c>
      <c r="K5" s="5">
        <v>0</v>
      </c>
      <c r="L5" s="5">
        <v>0</v>
      </c>
      <c r="M5" s="5">
        <v>2</v>
      </c>
      <c r="N5" s="5">
        <v>-2</v>
      </c>
      <c r="O5" s="5">
        <v>3</v>
      </c>
      <c r="P5" s="5">
        <v>3</v>
      </c>
      <c r="Q5" s="5">
        <v>3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</row>
    <row r="6" spans="1:23" x14ac:dyDescent="0.15">
      <c r="A6">
        <v>5</v>
      </c>
      <c r="B6">
        <v>6</v>
      </c>
      <c r="C6">
        <v>2</v>
      </c>
      <c r="D6" s="7" t="s">
        <v>14</v>
      </c>
      <c r="E6" s="7">
        <f>シート!AA14</f>
        <v>5</v>
      </c>
      <c r="F6" s="7">
        <f t="shared" si="0"/>
        <v>0</v>
      </c>
      <c r="G6" s="5">
        <v>6</v>
      </c>
      <c r="H6" s="5" t="s">
        <v>50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3</v>
      </c>
      <c r="S6" s="5">
        <v>3</v>
      </c>
      <c r="T6" s="5">
        <v>3</v>
      </c>
      <c r="U6" s="5">
        <v>0</v>
      </c>
      <c r="V6" s="5">
        <v>0</v>
      </c>
      <c r="W6" s="5">
        <v>0</v>
      </c>
    </row>
    <row r="7" spans="1:23" x14ac:dyDescent="0.15">
      <c r="A7">
        <v>4</v>
      </c>
      <c r="B7">
        <v>7</v>
      </c>
      <c r="C7">
        <v>4</v>
      </c>
      <c r="D7" s="7" t="s">
        <v>15</v>
      </c>
      <c r="E7" s="5">
        <f>16-SUM(F1:F3)</f>
        <v>16</v>
      </c>
      <c r="G7" s="5">
        <v>7</v>
      </c>
    </row>
    <row r="8" spans="1:23" x14ac:dyDescent="0.15">
      <c r="A8">
        <v>3</v>
      </c>
      <c r="B8">
        <v>8</v>
      </c>
      <c r="C8">
        <v>8</v>
      </c>
      <c r="D8" s="8" t="s">
        <v>44</v>
      </c>
      <c r="E8" s="5">
        <f>16-SUM(F4:F6)</f>
        <v>16</v>
      </c>
      <c r="G8" s="5">
        <v>8</v>
      </c>
    </row>
    <row r="9" spans="1:23" x14ac:dyDescent="0.15">
      <c r="A9">
        <v>2</v>
      </c>
      <c r="B9">
        <v>9</v>
      </c>
      <c r="C9">
        <v>12</v>
      </c>
      <c r="G9" s="5">
        <v>9</v>
      </c>
    </row>
    <row r="10" spans="1:23" x14ac:dyDescent="0.15">
      <c r="A10">
        <v>1</v>
      </c>
      <c r="B10">
        <v>10</v>
      </c>
      <c r="C10">
        <v>16</v>
      </c>
      <c r="G10" s="5">
        <v>10</v>
      </c>
    </row>
    <row r="11" spans="1:23" x14ac:dyDescent="0.15">
      <c r="A11" t="s">
        <v>51</v>
      </c>
      <c r="D11" s="5">
        <f>IF(シート!J7="装甲騎兵",1,IF(シート!J7="バトリングパイロット",2,IF(シート!J7="ブルーパー",3,IF(シート!J7="コマンダー",4,IF(シート!J7="クエント傭兵",5,IF(シート!J7="機甲猟兵",6,0))))))</f>
        <v>1</v>
      </c>
    </row>
    <row r="13" spans="1:23" x14ac:dyDescent="0.15">
      <c r="A13">
        <v>1</v>
      </c>
      <c r="B13" t="s">
        <v>137</v>
      </c>
    </row>
    <row r="14" spans="1:23" x14ac:dyDescent="0.15">
      <c r="A14">
        <v>2</v>
      </c>
      <c r="B14" t="s">
        <v>138</v>
      </c>
    </row>
    <row r="15" spans="1:23" x14ac:dyDescent="0.15">
      <c r="A15">
        <v>3</v>
      </c>
    </row>
    <row r="16" spans="1:23" x14ac:dyDescent="0.15">
      <c r="A16">
        <v>4</v>
      </c>
    </row>
    <row r="17" spans="1:4" x14ac:dyDescent="0.15">
      <c r="A17">
        <v>5</v>
      </c>
    </row>
    <row r="18" spans="1:4" x14ac:dyDescent="0.15">
      <c r="A18">
        <v>6</v>
      </c>
    </row>
    <row r="19" spans="1:4" x14ac:dyDescent="0.15">
      <c r="A19">
        <v>7</v>
      </c>
    </row>
    <row r="20" spans="1:4" x14ac:dyDescent="0.15">
      <c r="A20">
        <v>8</v>
      </c>
    </row>
    <row r="21" spans="1:4" x14ac:dyDescent="0.15">
      <c r="A21">
        <v>9</v>
      </c>
    </row>
    <row r="22" spans="1:4" x14ac:dyDescent="0.15">
      <c r="A22">
        <v>10</v>
      </c>
    </row>
    <row r="24" spans="1:4" x14ac:dyDescent="0.15">
      <c r="A24" t="s">
        <v>110</v>
      </c>
      <c r="C24">
        <f>IF(D11=1,1,IF(D11=2,0,IF(D11=3,0,IF(D11=4,0,IF(D11=5,1,IF(D11=6,1,0))))))</f>
        <v>1</v>
      </c>
      <c r="D24">
        <f>IF(C24=1,3+QUOTIENT(シート!$G$8,2),3+QUOTIENT(シート!$G$8,3))</f>
        <v>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シート</vt:lpstr>
      <vt:lpstr>Sheet2</vt:lpstr>
      <vt:lpstr>Sheet3</vt:lpstr>
      <vt:lpstr>backyard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motiduki</dc:creator>
  <cp:lastModifiedBy>motiduki</cp:lastModifiedBy>
  <dcterms:created xsi:type="dcterms:W3CDTF">2013-07-28T10:04:57Z</dcterms:created>
  <dcterms:modified xsi:type="dcterms:W3CDTF">2013-07-29T12:07:08Z</dcterms:modified>
</cp:coreProperties>
</file>